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uario\Documents\2018\Tomade de Preço 2018\05-20118 Praça da bíblia\"/>
    </mc:Choice>
  </mc:AlternateContent>
  <bookViews>
    <workbookView xWindow="0" yWindow="0" windowWidth="21600" windowHeight="9345" activeTab="1"/>
  </bookViews>
  <sheets>
    <sheet name="Planilha" sheetId="1" r:id="rId1"/>
    <sheet name="Cronograma" sheetId="2" r:id="rId2"/>
  </sheets>
  <definedNames>
    <definedName name="_xlnm.Print_Titles" localSheetId="0">Planilha!$2:$7</definedName>
  </definedNames>
  <calcPr calcId="152511"/>
</workbook>
</file>

<file path=xl/calcChain.xml><?xml version="1.0" encoding="utf-8"?>
<calcChain xmlns="http://schemas.openxmlformats.org/spreadsheetml/2006/main">
  <c r="H84" i="1" l="1"/>
  <c r="H85" i="1"/>
  <c r="H86" i="1"/>
  <c r="H87" i="1"/>
  <c r="H88" i="1"/>
  <c r="H89" i="1"/>
  <c r="H90" i="1"/>
  <c r="H83" i="1"/>
  <c r="B20" i="2"/>
  <c r="B19" i="2"/>
  <c r="B18" i="2"/>
  <c r="B17" i="2"/>
  <c r="B16" i="2"/>
  <c r="B15" i="2"/>
  <c r="B14" i="2"/>
  <c r="B13" i="2"/>
  <c r="B12" i="2"/>
  <c r="B11" i="2"/>
  <c r="H67" i="1" l="1"/>
  <c r="H58" i="1"/>
  <c r="H59" i="1"/>
  <c r="H60" i="1"/>
  <c r="H61" i="1"/>
  <c r="H62" i="1"/>
  <c r="H63" i="1"/>
  <c r="H64" i="1"/>
  <c r="H57" i="1"/>
  <c r="H52" i="1"/>
  <c r="H55" i="1" s="1"/>
  <c r="D15" i="2" s="1"/>
  <c r="F15" i="2" s="1"/>
  <c r="H32" i="1"/>
  <c r="H50" i="1" s="1"/>
  <c r="D14" i="2" s="1"/>
  <c r="F14" i="2" s="1"/>
  <c r="G82" i="1"/>
  <c r="H82" i="1" s="1"/>
  <c r="G73" i="1"/>
  <c r="H73" i="1" s="1"/>
  <c r="G74" i="1"/>
  <c r="H74" i="1" s="1"/>
  <c r="G75" i="1"/>
  <c r="H75" i="1" s="1"/>
  <c r="G72" i="1"/>
  <c r="H72" i="1" s="1"/>
  <c r="H76" i="1" s="1"/>
  <c r="G26" i="1"/>
  <c r="H26" i="1" s="1"/>
  <c r="G27" i="1"/>
  <c r="H27" i="1" s="1"/>
  <c r="G28" i="1"/>
  <c r="H28" i="1" s="1"/>
  <c r="G29" i="1"/>
  <c r="H29" i="1" s="1"/>
  <c r="G17" i="1"/>
  <c r="H17" i="1" s="1"/>
  <c r="G18" i="1"/>
  <c r="H18" i="1" s="1"/>
  <c r="G19" i="1"/>
  <c r="H19" i="1" s="1"/>
  <c r="G20" i="1"/>
  <c r="H20" i="1" s="1"/>
  <c r="G21" i="1"/>
  <c r="H21" i="1" s="1"/>
  <c r="G22" i="1"/>
  <c r="H22" i="1" s="1"/>
  <c r="G12" i="1"/>
  <c r="H12" i="1" s="1"/>
  <c r="G13" i="1"/>
  <c r="H13" i="1" s="1"/>
  <c r="G11" i="1"/>
  <c r="H11" i="1" s="1"/>
  <c r="G81" i="1"/>
  <c r="H81" i="1" s="1"/>
  <c r="H91" i="1" l="1"/>
  <c r="D20" i="2" s="1"/>
  <c r="F20" i="2" s="1"/>
  <c r="H14" i="1"/>
  <c r="H65" i="1"/>
  <c r="D16" i="2" s="1"/>
  <c r="F16" i="2" s="1"/>
  <c r="G68" i="1"/>
  <c r="H68" i="1" s="1"/>
  <c r="G69" i="1"/>
  <c r="H69" i="1" s="1"/>
  <c r="G78" i="1"/>
  <c r="H78" i="1" s="1"/>
  <c r="G25" i="1"/>
  <c r="H25" i="1" s="1"/>
  <c r="H30" i="1" s="1"/>
  <c r="D13" i="2" s="1"/>
  <c r="F13" i="2" s="1"/>
  <c r="G13" i="2" s="1"/>
  <c r="G16" i="1"/>
  <c r="H16" i="1" s="1"/>
  <c r="H23" i="1" s="1"/>
  <c r="D12" i="2" s="1"/>
  <c r="F12" i="2" s="1"/>
  <c r="D18" i="2" l="1"/>
  <c r="F18" i="2" s="1"/>
  <c r="H70" i="1"/>
  <c r="D17" i="2" s="1"/>
  <c r="F17" i="2" s="1"/>
  <c r="D11" i="2"/>
  <c r="F11" i="2" s="1"/>
  <c r="H79" i="1" l="1"/>
  <c r="D19" i="2" l="1"/>
  <c r="F19" i="2" s="1"/>
  <c r="F23" i="2" s="1"/>
  <c r="F24" i="2" s="1"/>
  <c r="H93" i="1"/>
  <c r="D23" i="2" l="1"/>
  <c r="E20" i="2" s="1"/>
  <c r="E12" i="2"/>
  <c r="E18" i="2"/>
  <c r="G23" i="2"/>
  <c r="G24" i="2" s="1"/>
  <c r="E17" i="2"/>
  <c r="E19" i="2"/>
  <c r="E16" i="2"/>
  <c r="E14" i="2"/>
  <c r="E13" i="2"/>
  <c r="E15" i="2"/>
  <c r="E11" i="2"/>
  <c r="E23" i="2" l="1"/>
</calcChain>
</file>

<file path=xl/sharedStrings.xml><?xml version="1.0" encoding="utf-8"?>
<sst xmlns="http://schemas.openxmlformats.org/spreadsheetml/2006/main" count="261" uniqueCount="173">
  <si>
    <t xml:space="preserve">Item </t>
  </si>
  <si>
    <t>Qtde</t>
  </si>
  <si>
    <t>Unid</t>
  </si>
  <si>
    <t>Discriminação</t>
  </si>
  <si>
    <t>Valor Total</t>
  </si>
  <si>
    <t>Valor Unitário</t>
  </si>
  <si>
    <t>1.</t>
  </si>
  <si>
    <t>Serviços preliminares</t>
  </si>
  <si>
    <t>1.1</t>
  </si>
  <si>
    <t>m²</t>
  </si>
  <si>
    <t>1.2</t>
  </si>
  <si>
    <t>Sub-total item 1</t>
  </si>
  <si>
    <t>2.</t>
  </si>
  <si>
    <t>2.1</t>
  </si>
  <si>
    <t>m³</t>
  </si>
  <si>
    <t>Sub-total item 2</t>
  </si>
  <si>
    <t>3.</t>
  </si>
  <si>
    <t>3.1</t>
  </si>
  <si>
    <t>3.2</t>
  </si>
  <si>
    <t>3.3</t>
  </si>
  <si>
    <t>3.4</t>
  </si>
  <si>
    <t>kg</t>
  </si>
  <si>
    <t>Sub-total item 3</t>
  </si>
  <si>
    <t>4.</t>
  </si>
  <si>
    <t>4.1</t>
  </si>
  <si>
    <t>Sub-total item 4</t>
  </si>
  <si>
    <t>5.1</t>
  </si>
  <si>
    <t>Sub-total item 5</t>
  </si>
  <si>
    <t>6.</t>
  </si>
  <si>
    <t>6.1</t>
  </si>
  <si>
    <t>Sub-total item 6</t>
  </si>
  <si>
    <t>-</t>
  </si>
  <si>
    <t>pç</t>
  </si>
  <si>
    <t>cj</t>
  </si>
  <si>
    <t>6.2</t>
  </si>
  <si>
    <t>6.3</t>
  </si>
  <si>
    <t>Código</t>
  </si>
  <si>
    <t>Mercado</t>
  </si>
  <si>
    <t>7.</t>
  </si>
  <si>
    <t>7.1</t>
  </si>
  <si>
    <t>7.2</t>
  </si>
  <si>
    <t>Sub-total item 9</t>
  </si>
  <si>
    <t>Pavimentação</t>
  </si>
  <si>
    <t>2.2</t>
  </si>
  <si>
    <t>2.3</t>
  </si>
  <si>
    <t>2.4</t>
  </si>
  <si>
    <t>2.5</t>
  </si>
  <si>
    <t xml:space="preserve">Paisagismo </t>
  </si>
  <si>
    <t>6.4</t>
  </si>
  <si>
    <t>m</t>
  </si>
  <si>
    <t xml:space="preserve"> PREFEITURA MUNICIPAL DE NOVA AMÉRICA DA COLINA - PR</t>
  </si>
  <si>
    <t>74209/001</t>
  </si>
  <si>
    <t>73847/001</t>
  </si>
  <si>
    <t>1.3</t>
  </si>
  <si>
    <t>Locação convencional de obra através de gabarito de tábuas corridas potaletadas sem reaproveitamento.</t>
  </si>
  <si>
    <t xml:space="preserve">    Palanque em concreto com ferragem armada com 7,5 x 9 x 10 (topo), 7,5 x 9 x 15 (base), altura total 2,00 mts (fixação 25 cm).</t>
  </si>
  <si>
    <t xml:space="preserve">    Púlpito em cimento natural.</t>
  </si>
  <si>
    <t xml:space="preserve">    Balaustrada em  cimento natural.</t>
  </si>
  <si>
    <t xml:space="preserve">   Livro aberto representando a  Bíblia em concreto com dimensões 2,30 x 1,43 mts, com letras em alto relevo aplicadas.</t>
  </si>
  <si>
    <t xml:space="preserve">   Suportes de apoio para o livro Bíblia em cimento natural.</t>
  </si>
  <si>
    <t xml:space="preserve">   Pedestais quadrados com 1,52 mts de altura em cimento natural.</t>
  </si>
  <si>
    <t xml:space="preserve">   Base Ø 40 cm com 57 cm de altura em cimento natural.</t>
  </si>
  <si>
    <t xml:space="preserve">   Capitel  corinthio  Ø 40 cm com 66 cm de altura em cimento natural.</t>
  </si>
  <si>
    <t xml:space="preserve">    Corpo de coluna canelada Ø 40 cm com 2,70 mts de altura total em cimento natural.</t>
  </si>
  <si>
    <t xml:space="preserve">   Base Ø 30 cm com 24 cm de altura em cimento natural.</t>
  </si>
  <si>
    <t xml:space="preserve">   Capitel dórico Ø 30 cm com 24 cm de altura em cimento natural.</t>
  </si>
  <si>
    <t xml:space="preserve">    Corpo de coluna canelada Ø 30 cm com 2,94 mts de altura em cimento natural.</t>
  </si>
  <si>
    <t xml:space="preserve">   Esfera Ø 1,00 mt em cimento natural.</t>
  </si>
  <si>
    <t xml:space="preserve">   Suporte para esfera com 43 cm de altura em cimento natural. .</t>
  </si>
  <si>
    <t xml:space="preserve">   Ponteiro cônico com 1,00 mt de altura em cimento natural.</t>
  </si>
  <si>
    <t xml:space="preserve">   Suporte para ponteiro com 28 cm de altura em cimento natural.</t>
  </si>
  <si>
    <t xml:space="preserve">    Vaso modelo taça boca Ø 63 cm com 89 cm de altura em cimento natural.</t>
  </si>
  <si>
    <t>Banco com floreira nas dimensões: 2 pranchas 125 x 40 x 45 cm, floreira 50 x 50 x 50 cm (totalizando 3,00 mts) em concreto armado.</t>
  </si>
  <si>
    <t>Banco  em concreto e ferragem armada, com 1,50 mts de comprimento, 43 cm de largura, 50 cm de altura e 10 cm de espessura.</t>
  </si>
  <si>
    <t xml:space="preserve">Palanque em concreto armado 8 x 8 cm (topo), 16 x 8 cm (base) com 1,95 mts (1,70 + 25 cm para fixação).                                                                                        </t>
  </si>
  <si>
    <t xml:space="preserve">Palanque em concreto armado 8 x 8 cm (topo), 16 x 8 cm (base) com 2,05 mts (1,80 + 25 cm para fixação).                                                                                                </t>
  </si>
  <si>
    <t xml:space="preserve">Palanque em concreto armado 8 x 8 cm (topo), 16 x 8 cm (base) com 2,40 mts (2,15 + 25 cm para fixação).                                                                                             </t>
  </si>
  <si>
    <t xml:space="preserve">Palanque em concreto armado 8 x 8 cm (topo), 16 x 8 cm (base) com 2,55 mts (2,30 + 25 cm para fixação).                                                  </t>
  </si>
  <si>
    <t xml:space="preserve">Instalações Elétricas </t>
  </si>
  <si>
    <t>9.1</t>
  </si>
  <si>
    <t xml:space="preserve">Cabo de cobre flexível isolado, 1,5 mm², anti-chama 0,6/1,0 kv, para circuitos terminais - fornecimento e instalação. </t>
  </si>
  <si>
    <t xml:space="preserve">Cabo de cobre flexível isolado, 2,5 mm², anti-chama 0,6/1,0 kv, para circuitos terminais - fornecimento e instalação. </t>
  </si>
  <si>
    <t>Lixeira em concreto armado vibrado com formato cilindrico Ø 55 cm, altura total 123 cm, tampa em fibra de vidro com abertura, logomarca (NAC) em alto relevo.</t>
  </si>
  <si>
    <t>Poste ornamental de concreto armado modelo republicano com 2,46 mts de altura, globo em polietileno cor opalino branco, anti-vandalismo, soquete, lâmpada de LED com suporte para fixação e gabarito em ferro.</t>
  </si>
  <si>
    <t>Adubo (saco c/ 25 kg)</t>
  </si>
  <si>
    <t>Casca de Pinus (saco c/ 50 lts)</t>
  </si>
  <si>
    <t>sc</t>
  </si>
  <si>
    <t>Monumento 01 - Bíblia</t>
  </si>
  <si>
    <t>Complemento</t>
  </si>
  <si>
    <t>Pintura</t>
  </si>
  <si>
    <t xml:space="preserve">   Moldura floreira raio 1,945 m com àrea externa 3,89 x 3,89 m, altura 29 cm em formato trevo em cimento natural.</t>
  </si>
  <si>
    <t xml:space="preserve">  Vaso clássico modelo Lírio altura total 3,92 m composto de 3 elementos sobrepostos com bordas estilo pétalas Øs 1,48/1,46/1,98 m em cimento natural.</t>
  </si>
  <si>
    <t>6.5</t>
  </si>
  <si>
    <t>6.6</t>
  </si>
  <si>
    <t>6.7</t>
  </si>
  <si>
    <t>6.8</t>
  </si>
  <si>
    <t>7.3</t>
  </si>
  <si>
    <t>Sub-total item 7</t>
  </si>
  <si>
    <t>8.</t>
  </si>
  <si>
    <t>8.1</t>
  </si>
  <si>
    <t>8.2</t>
  </si>
  <si>
    <t>8.3</t>
  </si>
  <si>
    <t>8.4</t>
  </si>
  <si>
    <t>Sub-total item 8</t>
  </si>
  <si>
    <t>9.</t>
  </si>
  <si>
    <t>10.</t>
  </si>
  <si>
    <t>10.1</t>
  </si>
  <si>
    <t>10.2</t>
  </si>
  <si>
    <t>10.3</t>
  </si>
  <si>
    <t>10.4</t>
  </si>
  <si>
    <t>10.5</t>
  </si>
  <si>
    <t>10.6</t>
  </si>
  <si>
    <t>Sub-total item 10</t>
  </si>
  <si>
    <t>Total geral</t>
  </si>
  <si>
    <t>Monumento instalado composto por:</t>
  </si>
  <si>
    <t>Colchão de areia/ camada de pó de pedra, ou materia equivalente.</t>
  </si>
  <si>
    <t>mês</t>
  </si>
  <si>
    <t>73992/001</t>
  </si>
  <si>
    <t>Estaca escavada mecanicamente, sem fluido estabilizante, com Ø 25 cm, até 9 m de comprimento, concreto lançado por caminhão betoneira (exclusive mobilização e desmobilização). Af_02/2015</t>
  </si>
  <si>
    <t>Corte e dobra de aço CA 50, diâmetro 10 mm, utilizado em estruturas diversas, exceto lajes, AF_12/2015.</t>
  </si>
  <si>
    <t>Corte e dobra de aço CA 60, diâmetro 4,2 mm, utilizado em estruturas diversas, exceto lajes, AF_12/2015.</t>
  </si>
  <si>
    <t>Corte e dobra de aço CA 50, diâmetro 6,3 mm, utilizado em estruturas diversas, exceto lajes, AF_12/2015.</t>
  </si>
  <si>
    <t>2.6</t>
  </si>
  <si>
    <t>2.7</t>
  </si>
  <si>
    <t>Fabricação de fôrma para pilares e estruturas similares, em madeira serrada, e=25 mm. Af_12/2015</t>
  </si>
  <si>
    <t>Concreto FCK=20MPA, traço 1:2,7:3 ( cimento/areia média/brita 1) - preparo mecânico com betoneira 400 L. AF- 07/2016</t>
  </si>
  <si>
    <t>Lançamento com uso de baldes, adensamento e acabamento de concreto . Af_12/2015</t>
  </si>
  <si>
    <t>Execução de pátio/estacionamento em piso intertravado, com bloco retangular cor natural de 20 x 10 cm, espessura 6 cm. Af_12/2015</t>
  </si>
  <si>
    <t>Execução de pátio/estacionamento em piso táctil, com bloco retangular cor natural de 20 x 10 cm, espessura 6 cm. Af_12/2016</t>
  </si>
  <si>
    <t>Caixa de passagem 30x30x40  com tampa e dreno brita</t>
  </si>
  <si>
    <t>Plantio de grama em placas (jardins e canteiros)</t>
  </si>
  <si>
    <t>Plantio de arvore ornamental, altura maior que 2,00m, menor ou igual a 4,00 m.AF_05/2018</t>
  </si>
  <si>
    <t>und</t>
  </si>
  <si>
    <t>Helicônia papagaio - 50cm</t>
  </si>
  <si>
    <t>Valor Unitário                                25% BDI Sinapi                             0% BDI Cotação Mercado</t>
  </si>
  <si>
    <t>3.5</t>
  </si>
  <si>
    <t>10.7</t>
  </si>
  <si>
    <t>10.8</t>
  </si>
  <si>
    <t>10.9</t>
  </si>
  <si>
    <t>Aplicação manual de pintura com tinta látex acrilica, duas demãos. AF_ 06/2014</t>
  </si>
  <si>
    <t>CRONOGRAMA FÍSICO-FINANCEIRO</t>
  </si>
  <si>
    <t>ITEM</t>
  </si>
  <si>
    <t>SERVIÇO</t>
  </si>
  <si>
    <t>TOTAL</t>
  </si>
  <si>
    <t>1º MÊS</t>
  </si>
  <si>
    <t>R$</t>
  </si>
  <si>
    <t>%</t>
  </si>
  <si>
    <t>5.</t>
  </si>
  <si>
    <t>TOTAL ACUMULADO</t>
  </si>
  <si>
    <t xml:space="preserve">Lambari roxo </t>
  </si>
  <si>
    <t>Moréia bicolor</t>
  </si>
  <si>
    <t xml:space="preserve">Ixoria chinesa vermelha </t>
  </si>
  <si>
    <t>Argila expandida (sc com 50 lts)</t>
  </si>
  <si>
    <t>Terra vegetal (sc com 25 kg)</t>
  </si>
  <si>
    <t>10.10</t>
  </si>
  <si>
    <t>Eletroduto flexível corrugado (3/4) - fornecimento e instalação.</t>
  </si>
  <si>
    <t xml:space="preserve">Monumento 02 - Floreira Central </t>
  </si>
  <si>
    <t>Fundações (estaca e bloco) - Monumento</t>
  </si>
  <si>
    <t>Estrutura pilar - Monumento</t>
  </si>
  <si>
    <t>Aluguel Container/Esccrit Incl Inst Elet Larg=2,20 Comp+ 6,20m Alt= 2,50m Chapa Aço</t>
  </si>
  <si>
    <t>PLANILHA ORÇAMENTÁRIA</t>
  </si>
  <si>
    <t>OBRA: CONSTRUÇÃO DA PRAÇA BÍBLIA</t>
  </si>
  <si>
    <t xml:space="preserve">                                                                   CNPJ - 75.827.204/0001-08</t>
  </si>
  <si>
    <t>TABELA SINAPI / PR - 06/ 2018 - s/ desoneração</t>
  </si>
  <si>
    <t xml:space="preserve">Placa de obra em chapa de aço galvanizado 1,25 x 2,00 cm
</t>
  </si>
  <si>
    <r>
      <rPr>
        <b/>
        <sz val="11"/>
        <color indexed="8"/>
        <rFont val="Arial"/>
        <family val="2"/>
      </rPr>
      <t>Local da Obra:</t>
    </r>
    <r>
      <rPr>
        <sz val="11"/>
        <color indexed="8"/>
        <rFont val="Arial"/>
        <family val="2"/>
      </rPr>
      <t xml:space="preserve"> Av. Paraná s/n (Anexo Quadra FNDE)</t>
    </r>
  </si>
  <si>
    <r>
      <t xml:space="preserve">                                                                   </t>
    </r>
    <r>
      <rPr>
        <b/>
        <sz val="11"/>
        <color indexed="8"/>
        <rFont val="Arial"/>
        <family val="2"/>
      </rPr>
      <t>CNPJ - 75.827.204/0001-08</t>
    </r>
  </si>
  <si>
    <t xml:space="preserve">                                            PREFEITURA MUNICIPAL DE NOVA AMÉRICA DA COLINA</t>
  </si>
  <si>
    <t xml:space="preserve">                                                                  CONSTRUÇÃO PRAÇA DA BIBLIA</t>
  </si>
  <si>
    <t>01 de agosto de 2018</t>
  </si>
  <si>
    <t>Geraldo Gomes Medeiros Junior</t>
  </si>
  <si>
    <t>Eng° Civil CREA 21.696/D Pr.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</si>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</sst>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&quot;R$ &quot;* #,##0.00_);_(&quot;R$ &quot;* \(#,##0.00\);_(&quot;R$ &quot;* &quot;-&quot;??_);_(@_)"/>
    <numFmt numFmtId="165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color indexed="8"/>
      <name val="Times New Roman"/>
      <family val="1"/>
    </font>
    <font>
      <sz val="10"/>
      <name val="Arial"/>
      <family val="2"/>
    </font>
    <font>
      <sz val="8"/>
      <name val="Calibri"/>
      <family val="2"/>
    </font>
    <font>
      <b/>
      <sz val="12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indexed="8"/>
      <name val="Times New Roman"/>
      <family val="1"/>
    </font>
    <font>
      <sz val="12"/>
      <color indexed="8"/>
      <name val="Arial"/>
      <family val="2"/>
    </font>
    <font>
      <b/>
      <sz val="14"/>
      <color indexed="8"/>
      <name val="Arial"/>
      <family val="2"/>
    </font>
    <font>
      <b/>
      <sz val="12"/>
      <color indexed="8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0"/>
      <color theme="1"/>
      <name val="Arial"/>
      <family val="2"/>
    </font>
    <font>
      <b/>
      <sz val="10"/>
      <color indexed="8"/>
      <name val="Arial"/>
      <family val="2"/>
    </font>
    <font>
      <sz val="9"/>
      <color theme="1"/>
      <name val="Arial"/>
      <family val="2"/>
    </font>
    <font>
      <sz val="9"/>
      <color indexed="8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3"/>
      <name val="Arial"/>
      <family val="2"/>
    </font>
    <font>
      <sz val="12"/>
      <name val="Arial"/>
      <family val="2"/>
    </font>
    <font>
      <sz val="13"/>
      <name val="Arial"/>
      <family val="2"/>
    </font>
    <font>
      <b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0" borderId="0"/>
  </cellStyleXfs>
  <cellXfs count="204">
    <xf numFmtId="0" fontId="0" fillId="0" borderId="0" xfId="0"/>
    <xf numFmtId="0" fontId="2" fillId="0" borderId="0" xfId="0" applyFont="1" applyAlignment="1">
      <alignment vertical="center"/>
    </xf>
    <xf numFmtId="164" fontId="2" fillId="0" borderId="0" xfId="1" applyFont="1" applyAlignment="1">
      <alignment vertical="center"/>
    </xf>
    <xf numFmtId="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2" fontId="5" fillId="0" borderId="0" xfId="0" applyNumberFormat="1" applyFont="1" applyBorder="1" applyAlignment="1">
      <alignment vertical="center" wrapText="1"/>
    </xf>
    <xf numFmtId="0" fontId="2" fillId="0" borderId="0" xfId="0" applyFont="1" applyAlignment="1"/>
    <xf numFmtId="0" fontId="8" fillId="0" borderId="0" xfId="0" applyFont="1" applyAlignment="1">
      <alignment vertical="center"/>
    </xf>
    <xf numFmtId="0" fontId="7" fillId="3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4" fontId="9" fillId="0" borderId="0" xfId="0" applyNumberFormat="1" applyFont="1" applyAlignment="1">
      <alignment horizontal="center" vertical="center"/>
    </xf>
    <xf numFmtId="164" fontId="9" fillId="0" borderId="0" xfId="1" applyFont="1" applyAlignment="1">
      <alignment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vertical="center" wrapText="1"/>
    </xf>
    <xf numFmtId="2" fontId="16" fillId="3" borderId="1" xfId="0" applyNumberFormat="1" applyFont="1" applyFill="1" applyBorder="1" applyAlignment="1">
      <alignment horizontal="center" vertical="center"/>
    </xf>
    <xf numFmtId="164" fontId="16" fillId="3" borderId="1" xfId="1" applyFont="1" applyFill="1" applyBorder="1" applyAlignment="1">
      <alignment horizontal="center" vertical="center"/>
    </xf>
    <xf numFmtId="164" fontId="16" fillId="3" borderId="1" xfId="1" applyFont="1" applyFill="1" applyBorder="1" applyAlignment="1">
      <alignment vertical="center"/>
    </xf>
    <xf numFmtId="164" fontId="14" fillId="4" borderId="1" xfId="1" applyFont="1" applyFill="1" applyBorder="1" applyAlignment="1">
      <alignment vertical="center"/>
    </xf>
    <xf numFmtId="0" fontId="15" fillId="3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8" fillId="0" borderId="0" xfId="0" applyFont="1" applyAlignment="1">
      <alignment vertical="top" wrapText="1"/>
    </xf>
    <xf numFmtId="4" fontId="17" fillId="0" borderId="1" xfId="0" applyNumberFormat="1" applyFont="1" applyBorder="1" applyAlignment="1">
      <alignment horizontal="center" vertical="center"/>
    </xf>
    <xf numFmtId="44" fontId="17" fillId="0" borderId="1" xfId="0" applyNumberFormat="1" applyFont="1" applyBorder="1" applyAlignment="1">
      <alignment horizontal="justify" vertical="center"/>
    </xf>
    <xf numFmtId="44" fontId="17" fillId="0" borderId="1" xfId="1" applyNumberFormat="1" applyFont="1" applyBorder="1" applyAlignment="1">
      <alignment vertical="center"/>
    </xf>
    <xf numFmtId="0" fontId="16" fillId="3" borderId="1" xfId="0" applyFont="1" applyFill="1" applyBorder="1" applyAlignment="1">
      <alignment horizontal="justify" vertical="center"/>
    </xf>
    <xf numFmtId="0" fontId="18" fillId="0" borderId="0" xfId="0" applyFont="1" applyAlignment="1">
      <alignment wrapText="1"/>
    </xf>
    <xf numFmtId="0" fontId="17" fillId="0" borderId="1" xfId="0" applyFont="1" applyBorder="1" applyAlignment="1">
      <alignment horizontal="justify" vertical="center"/>
    </xf>
    <xf numFmtId="164" fontId="15" fillId="4" borderId="1" xfId="1" applyNumberFormat="1" applyFont="1" applyFill="1" applyBorder="1" applyAlignment="1">
      <alignment vertical="center"/>
    </xf>
    <xf numFmtId="0" fontId="18" fillId="0" borderId="1" xfId="0" applyFont="1" applyBorder="1" applyAlignment="1">
      <alignment wrapText="1"/>
    </xf>
    <xf numFmtId="0" fontId="15" fillId="0" borderId="6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9" fillId="0" borderId="7" xfId="0" applyFont="1" applyBorder="1" applyAlignment="1">
      <alignment vertical="top" wrapText="1"/>
    </xf>
    <xf numFmtId="164" fontId="17" fillId="0" borderId="9" xfId="1" applyFont="1" applyBorder="1" applyAlignment="1">
      <alignment horizontal="center" vertical="center"/>
    </xf>
    <xf numFmtId="2" fontId="17" fillId="0" borderId="9" xfId="1" applyNumberFormat="1" applyFont="1" applyBorder="1" applyAlignment="1">
      <alignment horizontal="center" vertical="center"/>
    </xf>
    <xf numFmtId="44" fontId="17" fillId="0" borderId="6" xfId="0" applyNumberFormat="1" applyFont="1" applyBorder="1" applyAlignment="1">
      <alignment vertical="center"/>
    </xf>
    <xf numFmtId="44" fontId="17" fillId="0" borderId="6" xfId="0" applyNumberFormat="1" applyFont="1" applyBorder="1" applyAlignment="1">
      <alignment horizontal="center" vertical="center"/>
    </xf>
    <xf numFmtId="44" fontId="17" fillId="0" borderId="12" xfId="0" applyNumberFormat="1" applyFont="1" applyBorder="1" applyAlignment="1">
      <alignment vertical="center"/>
    </xf>
    <xf numFmtId="0" fontId="17" fillId="0" borderId="8" xfId="0" applyFont="1" applyBorder="1" applyAlignment="1">
      <alignment vertical="center"/>
    </xf>
    <xf numFmtId="0" fontId="17" fillId="0" borderId="14" xfId="0" applyFont="1" applyBorder="1" applyAlignment="1">
      <alignment horizontal="center" vertical="center"/>
    </xf>
    <xf numFmtId="0" fontId="19" fillId="0" borderId="0" xfId="0" applyFont="1" applyBorder="1" applyAlignment="1">
      <alignment vertical="top" wrapText="1"/>
    </xf>
    <xf numFmtId="164" fontId="17" fillId="0" borderId="11" xfId="1" applyFont="1" applyBorder="1" applyAlignment="1">
      <alignment vertical="center"/>
    </xf>
    <xf numFmtId="0" fontId="17" fillId="0" borderId="11" xfId="0" applyFont="1" applyBorder="1" applyAlignment="1">
      <alignment vertical="center"/>
    </xf>
    <xf numFmtId="0" fontId="17" fillId="0" borderId="11" xfId="0" applyFont="1" applyBorder="1" applyAlignment="1">
      <alignment horizontal="center" vertical="center"/>
    </xf>
    <xf numFmtId="2" fontId="17" fillId="0" borderId="11" xfId="0" applyNumberFormat="1" applyFont="1" applyBorder="1" applyAlignment="1">
      <alignment horizontal="center" vertical="center"/>
    </xf>
    <xf numFmtId="44" fontId="17" fillId="0" borderId="11" xfId="0" applyNumberFormat="1" applyFont="1" applyBorder="1" applyAlignment="1">
      <alignment horizontal="left" vertical="center"/>
    </xf>
    <xf numFmtId="44" fontId="17" fillId="0" borderId="8" xfId="0" applyNumberFormat="1" applyFont="1" applyBorder="1" applyAlignment="1">
      <alignment horizontal="left" vertical="center"/>
    </xf>
    <xf numFmtId="0" fontId="17" fillId="0" borderId="14" xfId="0" applyFont="1" applyBorder="1" applyAlignment="1">
      <alignment horizontal="center" vertical="center" wrapText="1"/>
    </xf>
    <xf numFmtId="0" fontId="19" fillId="0" borderId="0" xfId="0" applyFont="1" applyAlignment="1">
      <alignment horizontal="justify" vertical="top" wrapText="1"/>
    </xf>
    <xf numFmtId="4" fontId="17" fillId="0" borderId="11" xfId="0" applyNumberFormat="1" applyFont="1" applyBorder="1" applyAlignment="1">
      <alignment horizontal="center" vertical="center"/>
    </xf>
    <xf numFmtId="44" fontId="17" fillId="0" borderId="11" xfId="0" applyNumberFormat="1" applyFont="1" applyBorder="1" applyAlignment="1">
      <alignment horizontal="justify" vertical="center"/>
    </xf>
    <xf numFmtId="0" fontId="19" fillId="0" borderId="11" xfId="0" applyFont="1" applyBorder="1" applyAlignment="1">
      <alignment horizontal="justify" vertical="top" wrapText="1"/>
    </xf>
    <xf numFmtId="0" fontId="19" fillId="0" borderId="8" xfId="0" applyFont="1" applyBorder="1" applyAlignment="1">
      <alignment horizontal="justify" vertical="top" wrapText="1"/>
    </xf>
    <xf numFmtId="44" fontId="16" fillId="0" borderId="11" xfId="0" applyNumberFormat="1" applyFont="1" applyBorder="1" applyAlignment="1">
      <alignment horizontal="justify" vertical="center" wrapText="1"/>
    </xf>
    <xf numFmtId="164" fontId="17" fillId="0" borderId="8" xfId="1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17" fillId="0" borderId="13" xfId="0" applyFont="1" applyBorder="1" applyAlignment="1">
      <alignment horizontal="center" vertical="center" wrapText="1"/>
    </xf>
    <xf numFmtId="0" fontId="19" fillId="0" borderId="5" xfId="0" applyNumberFormat="1" applyFont="1" applyFill="1" applyBorder="1" applyAlignment="1">
      <alignment horizontal="justify" vertical="top" wrapText="1"/>
    </xf>
    <xf numFmtId="0" fontId="17" fillId="0" borderId="10" xfId="0" applyFont="1" applyBorder="1" applyAlignment="1">
      <alignment horizontal="center" vertical="center"/>
    </xf>
    <xf numFmtId="4" fontId="17" fillId="0" borderId="10" xfId="0" applyNumberFormat="1" applyFont="1" applyBorder="1" applyAlignment="1">
      <alignment horizontal="center" vertical="center"/>
    </xf>
    <xf numFmtId="44" fontId="16" fillId="0" borderId="10" xfId="0" applyNumberFormat="1" applyFont="1" applyBorder="1" applyAlignment="1">
      <alignment horizontal="justify" vertical="center" wrapText="1"/>
    </xf>
    <xf numFmtId="164" fontId="17" fillId="0" borderId="5" xfId="1" applyFont="1" applyBorder="1" applyAlignment="1">
      <alignment vertical="center"/>
    </xf>
    <xf numFmtId="0" fontId="17" fillId="0" borderId="8" xfId="0" applyFont="1" applyBorder="1" applyAlignment="1">
      <alignment horizontal="center" vertical="center" wrapText="1"/>
    </xf>
    <xf numFmtId="44" fontId="17" fillId="0" borderId="9" xfId="0" applyNumberFormat="1" applyFont="1" applyBorder="1" applyAlignment="1">
      <alignment vertical="center"/>
    </xf>
    <xf numFmtId="44" fontId="17" fillId="0" borderId="8" xfId="0" applyNumberFormat="1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9" fillId="0" borderId="0" xfId="0" applyFont="1" applyFill="1" applyBorder="1" applyAlignment="1">
      <alignment horizontal="justify" vertical="center" wrapText="1"/>
    </xf>
    <xf numFmtId="0" fontId="19" fillId="0" borderId="0" xfId="0" applyFont="1" applyBorder="1" applyAlignment="1">
      <alignment horizontal="justify" vertical="top" wrapText="1"/>
    </xf>
    <xf numFmtId="44" fontId="17" fillId="0" borderId="5" xfId="0" applyNumberFormat="1" applyFont="1" applyBorder="1" applyAlignment="1">
      <alignment horizontal="left" vertical="center"/>
    </xf>
    <xf numFmtId="0" fontId="17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justify" vertical="top" wrapText="1"/>
    </xf>
    <xf numFmtId="2" fontId="17" fillId="0" borderId="1" xfId="0" applyNumberFormat="1" applyFont="1" applyBorder="1" applyAlignment="1">
      <alignment horizontal="center" vertical="center"/>
    </xf>
    <xf numFmtId="44" fontId="17" fillId="0" borderId="1" xfId="0" applyNumberFormat="1" applyFont="1" applyBorder="1" applyAlignment="1">
      <alignment horizontal="left" vertical="center"/>
    </xf>
    <xf numFmtId="44" fontId="17" fillId="0" borderId="1" xfId="0" applyNumberFormat="1" applyFont="1" applyBorder="1" applyAlignment="1">
      <alignment horizontal="center" vertical="center"/>
    </xf>
    <xf numFmtId="164" fontId="17" fillId="0" borderId="1" xfId="1" applyFont="1" applyBorder="1" applyAlignment="1">
      <alignment vertical="center"/>
    </xf>
    <xf numFmtId="0" fontId="18" fillId="0" borderId="1" xfId="0" applyFont="1" applyBorder="1" applyAlignment="1">
      <alignment horizontal="justify" vertical="top" wrapText="1"/>
    </xf>
    <xf numFmtId="0" fontId="17" fillId="0" borderId="4" xfId="0" applyFont="1" applyBorder="1" applyAlignment="1">
      <alignment vertical="top" wrapText="1"/>
    </xf>
    <xf numFmtId="0" fontId="18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center"/>
    </xf>
    <xf numFmtId="0" fontId="14" fillId="3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8" fillId="0" borderId="4" xfId="0" applyFont="1" applyBorder="1" applyAlignment="1">
      <alignment vertical="top" wrapText="1"/>
    </xf>
    <xf numFmtId="0" fontId="19" fillId="3" borderId="1" xfId="0" applyFont="1" applyFill="1" applyBorder="1" applyAlignment="1">
      <alignment horizontal="center" vertical="center"/>
    </xf>
    <xf numFmtId="2" fontId="19" fillId="3" borderId="1" xfId="0" applyNumberFormat="1" applyFont="1" applyFill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44" fontId="19" fillId="0" borderId="1" xfId="5" applyNumberFormat="1" applyFont="1" applyBorder="1" applyAlignment="1">
      <alignment horizontal="center" vertical="center"/>
    </xf>
    <xf numFmtId="44" fontId="19" fillId="0" borderId="1" xfId="0" applyNumberFormat="1" applyFont="1" applyBorder="1" applyAlignment="1">
      <alignment horizontal="center" vertical="center"/>
    </xf>
    <xf numFmtId="0" fontId="16" fillId="3" borderId="4" xfId="0" applyFont="1" applyFill="1" applyBorder="1" applyAlignment="1">
      <alignment vertical="top" wrapText="1"/>
    </xf>
    <xf numFmtId="0" fontId="19" fillId="3" borderId="1" xfId="0" applyFont="1" applyFill="1" applyBorder="1" applyAlignment="1">
      <alignment horizontal="center" vertical="center" wrapText="1"/>
    </xf>
    <xf numFmtId="2" fontId="19" fillId="3" borderId="1" xfId="0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justify" vertical="center"/>
    </xf>
    <xf numFmtId="0" fontId="19" fillId="3" borderId="4" xfId="0" applyFont="1" applyFill="1" applyBorder="1" applyAlignment="1">
      <alignment horizontal="center" vertical="center"/>
    </xf>
    <xf numFmtId="0" fontId="19" fillId="0" borderId="1" xfId="0" applyFont="1" applyBorder="1" applyAlignment="1">
      <alignment vertical="top" wrapText="1"/>
    </xf>
    <xf numFmtId="0" fontId="19" fillId="0" borderId="2" xfId="0" applyFont="1" applyBorder="1" applyAlignment="1">
      <alignment horizontal="center" wrapText="1"/>
    </xf>
    <xf numFmtId="0" fontId="18" fillId="0" borderId="6" xfId="0" applyFont="1" applyBorder="1" applyAlignment="1">
      <alignment vertical="top" wrapText="1"/>
    </xf>
    <xf numFmtId="0" fontId="18" fillId="0" borderId="12" xfId="0" applyFont="1" applyBorder="1" applyAlignment="1">
      <alignment horizontal="center" vertical="center" wrapText="1"/>
    </xf>
    <xf numFmtId="2" fontId="17" fillId="0" borderId="6" xfId="0" applyNumberFormat="1" applyFont="1" applyBorder="1" applyAlignment="1">
      <alignment horizontal="center" vertical="center"/>
    </xf>
    <xf numFmtId="44" fontId="17" fillId="0" borderId="6" xfId="0" applyNumberFormat="1" applyFont="1" applyBorder="1" applyAlignment="1">
      <alignment horizontal="justify" vertical="center"/>
    </xf>
    <xf numFmtId="0" fontId="19" fillId="0" borderId="1" xfId="0" applyFont="1" applyBorder="1" applyAlignment="1">
      <alignment vertical="center" wrapText="1"/>
    </xf>
    <xf numFmtId="0" fontId="16" fillId="0" borderId="3" xfId="0" applyFont="1" applyBorder="1" applyAlignment="1">
      <alignment horizontal="center" vertical="top" wrapText="1"/>
    </xf>
    <xf numFmtId="2" fontId="19" fillId="0" borderId="1" xfId="0" applyNumberFormat="1" applyFont="1" applyBorder="1" applyAlignment="1">
      <alignment horizontal="center" vertical="center" wrapText="1"/>
    </xf>
    <xf numFmtId="44" fontId="19" fillId="0" borderId="1" xfId="1" applyNumberFormat="1" applyFont="1" applyFill="1" applyBorder="1" applyAlignment="1" applyProtection="1">
      <alignment horizontal="center"/>
    </xf>
    <xf numFmtId="44" fontId="17" fillId="0" borderId="2" xfId="0" applyNumberFormat="1" applyFont="1" applyBorder="1" applyAlignment="1">
      <alignment horizontal="center" vertical="center"/>
    </xf>
    <xf numFmtId="44" fontId="19" fillId="2" borderId="1" xfId="1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justify" vertical="top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/>
    <xf numFmtId="0" fontId="21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4" fontId="21" fillId="0" borderId="0" xfId="0" applyNumberFormat="1" applyFont="1" applyAlignment="1">
      <alignment horizontal="center" vertical="center"/>
    </xf>
    <xf numFmtId="164" fontId="21" fillId="0" borderId="0" xfId="1" applyFont="1" applyAlignment="1">
      <alignment vertical="center"/>
    </xf>
    <xf numFmtId="164" fontId="15" fillId="5" borderId="1" xfId="1" applyFont="1" applyFill="1" applyBorder="1" applyAlignment="1">
      <alignment vertical="center"/>
    </xf>
    <xf numFmtId="4" fontId="23" fillId="0" borderId="0" xfId="3" applyNumberFormat="1" applyFont="1" applyFill="1" applyBorder="1" applyAlignment="1">
      <alignment vertical="center"/>
    </xf>
    <xf numFmtId="0" fontId="24" fillId="0" borderId="0" xfId="3" applyFont="1" applyFill="1" applyBorder="1" applyAlignment="1">
      <alignment vertical="center"/>
    </xf>
    <xf numFmtId="0" fontId="23" fillId="0" borderId="0" xfId="3" applyFont="1" applyFill="1" applyBorder="1" applyAlignment="1">
      <alignment vertical="center"/>
    </xf>
    <xf numFmtId="10" fontId="25" fillId="2" borderId="5" xfId="3" applyNumberFormat="1" applyFont="1" applyFill="1" applyBorder="1" applyAlignment="1">
      <alignment horizontal="center" vertical="center"/>
    </xf>
    <xf numFmtId="10" fontId="25" fillId="2" borderId="1" xfId="3" applyNumberFormat="1" applyFont="1" applyFill="1" applyBorder="1" applyAlignment="1">
      <alignment horizontal="center" vertical="center"/>
    </xf>
    <xf numFmtId="0" fontId="25" fillId="2" borderId="1" xfId="3" applyFont="1" applyFill="1" applyBorder="1" applyAlignment="1">
      <alignment horizontal="center" vertical="center"/>
    </xf>
    <xf numFmtId="0" fontId="25" fillId="2" borderId="15" xfId="3" applyFont="1" applyFill="1" applyBorder="1" applyAlignment="1">
      <alignment horizontal="center" vertical="center"/>
    </xf>
    <xf numFmtId="44" fontId="23" fillId="0" borderId="1" xfId="4" applyNumberFormat="1" applyFont="1" applyBorder="1" applyAlignment="1">
      <alignment vertical="center"/>
    </xf>
    <xf numFmtId="4" fontId="23" fillId="2" borderId="1" xfId="3" applyNumberFormat="1" applyFont="1" applyFill="1" applyBorder="1" applyAlignment="1">
      <alignment horizontal="center" vertical="center"/>
    </xf>
    <xf numFmtId="44" fontId="23" fillId="2" borderId="1" xfId="3" applyNumberFormat="1" applyFont="1" applyFill="1" applyBorder="1" applyAlignment="1">
      <alignment vertical="center"/>
    </xf>
    <xf numFmtId="4" fontId="25" fillId="2" borderId="15" xfId="3" applyNumberFormat="1" applyFont="1" applyFill="1" applyBorder="1" applyAlignment="1">
      <alignment horizontal="center" vertical="center"/>
    </xf>
    <xf numFmtId="2" fontId="23" fillId="2" borderId="1" xfId="3" applyNumberFormat="1" applyFont="1" applyFill="1" applyBorder="1" applyAlignment="1">
      <alignment horizontal="center" vertical="center"/>
    </xf>
    <xf numFmtId="44" fontId="23" fillId="2" borderId="1" xfId="3" applyNumberFormat="1" applyFont="1" applyFill="1" applyBorder="1" applyAlignment="1">
      <alignment horizontal="center" vertical="center"/>
    </xf>
    <xf numFmtId="4" fontId="25" fillId="2" borderId="16" xfId="3" applyNumberFormat="1" applyFont="1" applyFill="1" applyBorder="1" applyAlignment="1">
      <alignment horizontal="center" vertical="center"/>
    </xf>
    <xf numFmtId="0" fontId="23" fillId="2" borderId="3" xfId="3" applyFont="1" applyFill="1" applyBorder="1" applyAlignment="1">
      <alignment horizontal="left" vertical="center"/>
    </xf>
    <xf numFmtId="0" fontId="23" fillId="2" borderId="2" xfId="3" applyFont="1" applyFill="1" applyBorder="1" applyAlignment="1">
      <alignment horizontal="left" vertical="center"/>
    </xf>
    <xf numFmtId="44" fontId="25" fillId="2" borderId="1" xfId="3" applyNumberFormat="1" applyFont="1" applyFill="1" applyBorder="1" applyAlignment="1">
      <alignment vertical="center"/>
    </xf>
    <xf numFmtId="4" fontId="25" fillId="2" borderId="1" xfId="3" applyNumberFormat="1" applyFont="1" applyFill="1" applyBorder="1" applyAlignment="1">
      <alignment horizontal="center" vertical="center"/>
    </xf>
    <xf numFmtId="44" fontId="23" fillId="2" borderId="6" xfId="3" applyNumberFormat="1" applyFont="1" applyFill="1" applyBorder="1" applyAlignment="1">
      <alignment vertical="center"/>
    </xf>
    <xf numFmtId="4" fontId="25" fillId="2" borderId="6" xfId="3" applyNumberFormat="1" applyFont="1" applyFill="1" applyBorder="1" applyAlignment="1">
      <alignment vertical="center"/>
    </xf>
    <xf numFmtId="44" fontId="25" fillId="2" borderId="6" xfId="3" applyNumberFormat="1" applyFont="1" applyFill="1" applyBorder="1" applyAlignment="1">
      <alignment vertical="center"/>
    </xf>
    <xf numFmtId="4" fontId="25" fillId="2" borderId="6" xfId="3" applyNumberFormat="1" applyFont="1" applyFill="1" applyBorder="1" applyAlignment="1">
      <alignment horizontal="center" vertical="center"/>
    </xf>
    <xf numFmtId="0" fontId="0" fillId="0" borderId="9" xfId="0" applyBorder="1"/>
    <xf numFmtId="0" fontId="0" fillId="0" borderId="7" xfId="0" applyBorder="1"/>
    <xf numFmtId="0" fontId="0" fillId="0" borderId="12" xfId="0" applyBorder="1"/>
    <xf numFmtId="0" fontId="0" fillId="0" borderId="11" xfId="0" applyBorder="1"/>
    <xf numFmtId="0" fontId="0" fillId="0" borderId="0" xfId="0" applyBorder="1"/>
    <xf numFmtId="0" fontId="0" fillId="0" borderId="14" xfId="0" applyBorder="1"/>
    <xf numFmtId="0" fontId="0" fillId="0" borderId="10" xfId="0" applyBorder="1"/>
    <xf numFmtId="0" fontId="0" fillId="0" borderId="25" xfId="0" applyBorder="1"/>
    <xf numFmtId="0" fontId="0" fillId="0" borderId="13" xfId="0" applyBorder="1"/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4" fillId="0" borderId="0" xfId="0" applyFont="1" applyBorder="1" applyAlignment="1">
      <alignment horizontal="right" vertical="center"/>
    </xf>
    <xf numFmtId="0" fontId="13" fillId="0" borderId="6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4" fontId="13" fillId="0" borderId="6" xfId="0" applyNumberFormat="1" applyFont="1" applyBorder="1" applyAlignment="1">
      <alignment horizontal="center" vertical="center"/>
    </xf>
    <xf numFmtId="4" fontId="13" fillId="0" borderId="5" xfId="0" applyNumberFormat="1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164" fontId="13" fillId="0" borderId="6" xfId="1" applyFont="1" applyBorder="1" applyAlignment="1">
      <alignment horizontal="center" vertical="center"/>
    </xf>
    <xf numFmtId="164" fontId="13" fillId="0" borderId="5" xfId="1" applyFont="1" applyBorder="1" applyAlignment="1">
      <alignment horizontal="center" vertical="center"/>
    </xf>
    <xf numFmtId="0" fontId="15" fillId="0" borderId="4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0" fontId="15" fillId="0" borderId="3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/>
    </xf>
    <xf numFmtId="0" fontId="15" fillId="3" borderId="4" xfId="0" applyFont="1" applyFill="1" applyBorder="1" applyAlignment="1">
      <alignment horizontal="left" vertical="center"/>
    </xf>
    <xf numFmtId="0" fontId="15" fillId="3" borderId="3" xfId="0" applyFont="1" applyFill="1" applyBorder="1" applyAlignment="1">
      <alignment horizontal="left" vertical="center"/>
    </xf>
    <xf numFmtId="0" fontId="15" fillId="3" borderId="2" xfId="0" applyFont="1" applyFill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5" fillId="4" borderId="4" xfId="0" applyFont="1" applyFill="1" applyBorder="1" applyAlignment="1">
      <alignment horizontal="center" vertical="center"/>
    </xf>
    <xf numFmtId="0" fontId="15" fillId="4" borderId="3" xfId="0" applyFont="1" applyFill="1" applyBorder="1" applyAlignment="1">
      <alignment horizontal="center" vertical="center"/>
    </xf>
    <xf numFmtId="0" fontId="15" fillId="4" borderId="2" xfId="0" applyFont="1" applyFill="1" applyBorder="1" applyAlignment="1">
      <alignment horizontal="center" vertical="center"/>
    </xf>
    <xf numFmtId="0" fontId="14" fillId="4" borderId="4" xfId="0" applyFont="1" applyFill="1" applyBorder="1" applyAlignment="1">
      <alignment horizontal="center" vertical="center"/>
    </xf>
    <xf numFmtId="0" fontId="14" fillId="4" borderId="3" xfId="0" applyFont="1" applyFill="1" applyBorder="1" applyAlignment="1">
      <alignment horizontal="center" vertical="center"/>
    </xf>
    <xf numFmtId="0" fontId="14" fillId="4" borderId="2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left" vertical="center"/>
    </xf>
    <xf numFmtId="0" fontId="20" fillId="4" borderId="4" xfId="6" applyFont="1" applyFill="1" applyBorder="1" applyAlignment="1">
      <alignment horizontal="center" vertical="center" wrapText="1"/>
    </xf>
    <xf numFmtId="0" fontId="20" fillId="4" borderId="3" xfId="6" applyFont="1" applyFill="1" applyBorder="1" applyAlignment="1">
      <alignment horizontal="center" vertical="center" wrapText="1"/>
    </xf>
    <xf numFmtId="0" fontId="20" fillId="4" borderId="2" xfId="6" applyFont="1" applyFill="1" applyBorder="1" applyAlignment="1">
      <alignment horizontal="center" vertical="center" wrapText="1"/>
    </xf>
    <xf numFmtId="0" fontId="22" fillId="0" borderId="0" xfId="3" applyFont="1" applyFill="1" applyBorder="1" applyAlignment="1">
      <alignment horizontal="left" vertical="center"/>
    </xf>
    <xf numFmtId="0" fontId="25" fillId="0" borderId="0" xfId="3" applyFont="1" applyFill="1" applyBorder="1" applyAlignment="1">
      <alignment horizontal="left" vertical="center"/>
    </xf>
    <xf numFmtId="0" fontId="25" fillId="2" borderId="19" xfId="3" applyFont="1" applyFill="1" applyBorder="1" applyAlignment="1">
      <alignment horizontal="center" vertical="center"/>
    </xf>
    <xf numFmtId="0" fontId="25" fillId="2" borderId="15" xfId="3" applyFont="1" applyFill="1" applyBorder="1" applyAlignment="1">
      <alignment horizontal="center" vertical="center"/>
    </xf>
    <xf numFmtId="0" fontId="25" fillId="2" borderId="5" xfId="3" applyFont="1" applyFill="1" applyBorder="1" applyAlignment="1">
      <alignment horizontal="center" vertical="center"/>
    </xf>
    <xf numFmtId="0" fontId="25" fillId="2" borderId="1" xfId="3" applyFont="1" applyFill="1" applyBorder="1" applyAlignment="1">
      <alignment horizontal="center" vertical="center"/>
    </xf>
    <xf numFmtId="3" fontId="25" fillId="2" borderId="5" xfId="3" applyNumberFormat="1" applyFont="1" applyFill="1" applyBorder="1" applyAlignment="1">
      <alignment horizontal="center" vertical="center"/>
    </xf>
    <xf numFmtId="0" fontId="22" fillId="2" borderId="17" xfId="3" applyFont="1" applyFill="1" applyBorder="1" applyAlignment="1">
      <alignment horizontal="center" vertical="center"/>
    </xf>
    <xf numFmtId="0" fontId="22" fillId="2" borderId="18" xfId="3" applyFont="1" applyFill="1" applyBorder="1" applyAlignment="1">
      <alignment horizontal="center" vertical="center"/>
    </xf>
    <xf numFmtId="0" fontId="22" fillId="2" borderId="20" xfId="3" applyFont="1" applyFill="1" applyBorder="1" applyAlignment="1">
      <alignment horizontal="center" vertical="center"/>
    </xf>
    <xf numFmtId="0" fontId="22" fillId="2" borderId="21" xfId="3" applyFont="1" applyFill="1" applyBorder="1" applyAlignment="1">
      <alignment horizontal="center" vertical="center"/>
    </xf>
    <xf numFmtId="0" fontId="22" fillId="2" borderId="22" xfId="3" applyFont="1" applyFill="1" applyBorder="1" applyAlignment="1">
      <alignment horizontal="center" vertical="center"/>
    </xf>
    <xf numFmtId="0" fontId="22" fillId="2" borderId="23" xfId="3" applyFont="1" applyFill="1" applyBorder="1" applyAlignment="1">
      <alignment horizontal="center" vertical="center"/>
    </xf>
    <xf numFmtId="0" fontId="25" fillId="2" borderId="24" xfId="3" applyFont="1" applyFill="1" applyBorder="1" applyAlignment="1">
      <alignment horizontal="center" vertical="center"/>
    </xf>
    <xf numFmtId="0" fontId="25" fillId="2" borderId="7" xfId="3" applyFont="1" applyFill="1" applyBorder="1" applyAlignment="1">
      <alignment horizontal="center" vertical="center"/>
    </xf>
    <xf numFmtId="0" fontId="25" fillId="2" borderId="12" xfId="3" applyFont="1" applyFill="1" applyBorder="1" applyAlignment="1">
      <alignment horizontal="center" vertical="center"/>
    </xf>
    <xf numFmtId="0" fontId="23" fillId="2" borderId="1" xfId="3" applyFont="1" applyFill="1" applyBorder="1" applyAlignment="1">
      <alignment horizontal="left" vertical="center"/>
    </xf>
    <xf numFmtId="0" fontId="25" fillId="2" borderId="16" xfId="3" applyFont="1" applyFill="1" applyBorder="1" applyAlignment="1">
      <alignment horizontal="center" vertical="center"/>
    </xf>
    <xf numFmtId="0" fontId="25" fillId="2" borderId="3" xfId="3" applyFont="1" applyFill="1" applyBorder="1" applyAlignment="1">
      <alignment horizontal="center" vertical="center"/>
    </xf>
    <xf numFmtId="0" fontId="25" fillId="2" borderId="2" xfId="3" applyFont="1" applyFill="1" applyBorder="1" applyAlignment="1">
      <alignment horizontal="center" vertical="center"/>
    </xf>
  </cellXfs>
  <cellStyles count="7">
    <cellStyle name="Moeda" xfId="1" builtinId="4"/>
    <cellStyle name="Moeda 2" xfId="2"/>
    <cellStyle name="Normal" xfId="0" builtinId="0"/>
    <cellStyle name="Normal 2" xfId="3"/>
    <cellStyle name="Normal 3" xfId="6"/>
    <cellStyle name="Separador de milhares 2" xfId="4"/>
    <cellStyle name="Vírgula" xfId="5" builtinId="3"/>
  </cellStyles>
  <dxfs count="0"/>
  <tableStyles count="0" defaultTableStyle="TableStyleMedium9" defaultPivotStyle="PivotStyleLight16"/>
  <colors>
    <mruColors>
      <color rgb="FFD4F07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</xdr:colOff>
      <xdr:row>35</xdr:row>
      <xdr:rowOff>47625</xdr:rowOff>
    </xdr:from>
    <xdr:to>
      <xdr:col>2</xdr:col>
      <xdr:colOff>114300</xdr:colOff>
      <xdr:row>35</xdr:row>
      <xdr:rowOff>88446</xdr:rowOff>
    </xdr:to>
    <xdr:sp macro="" textlink="">
      <xdr:nvSpPr>
        <xdr:cNvPr id="2" name="Elipse 1"/>
        <xdr:cNvSpPr/>
      </xdr:nvSpPr>
      <xdr:spPr>
        <a:xfrm flipH="1">
          <a:off x="1194435" y="4497705"/>
          <a:ext cx="47625" cy="40821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49530</xdr:colOff>
      <xdr:row>36</xdr:row>
      <xdr:rowOff>76200</xdr:rowOff>
    </xdr:from>
    <xdr:to>
      <xdr:col>2</xdr:col>
      <xdr:colOff>88718</xdr:colOff>
      <xdr:row>36</xdr:row>
      <xdr:rowOff>121919</xdr:rowOff>
    </xdr:to>
    <xdr:sp macro="" textlink="">
      <xdr:nvSpPr>
        <xdr:cNvPr id="3" name="Elipse 2"/>
        <xdr:cNvSpPr/>
      </xdr:nvSpPr>
      <xdr:spPr>
        <a:xfrm flipH="1">
          <a:off x="1177290" y="5029200"/>
          <a:ext cx="39188" cy="4571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57150</xdr:colOff>
      <xdr:row>38</xdr:row>
      <xdr:rowOff>64770</xdr:rowOff>
    </xdr:from>
    <xdr:to>
      <xdr:col>2</xdr:col>
      <xdr:colOff>104775</xdr:colOff>
      <xdr:row>38</xdr:row>
      <xdr:rowOff>120333</xdr:rowOff>
    </xdr:to>
    <xdr:sp macro="" textlink="">
      <xdr:nvSpPr>
        <xdr:cNvPr id="4" name="Elipse 3"/>
        <xdr:cNvSpPr/>
      </xdr:nvSpPr>
      <xdr:spPr>
        <a:xfrm flipH="1">
          <a:off x="1184910" y="5688330"/>
          <a:ext cx="47625" cy="5556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47625</xdr:colOff>
      <xdr:row>39</xdr:row>
      <xdr:rowOff>66675</xdr:rowOff>
    </xdr:from>
    <xdr:to>
      <xdr:col>2</xdr:col>
      <xdr:colOff>88446</xdr:colOff>
      <xdr:row>39</xdr:row>
      <xdr:rowOff>122238</xdr:rowOff>
    </xdr:to>
    <xdr:sp macro="" textlink="">
      <xdr:nvSpPr>
        <xdr:cNvPr id="5" name="Elipse 4"/>
        <xdr:cNvSpPr/>
      </xdr:nvSpPr>
      <xdr:spPr>
        <a:xfrm flipH="1">
          <a:off x="1175385" y="6025515"/>
          <a:ext cx="40821" cy="5556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50222</xdr:colOff>
      <xdr:row>40</xdr:row>
      <xdr:rowOff>77933</xdr:rowOff>
    </xdr:from>
    <xdr:to>
      <xdr:col>2</xdr:col>
      <xdr:colOff>97847</xdr:colOff>
      <xdr:row>40</xdr:row>
      <xdr:rowOff>118754</xdr:rowOff>
    </xdr:to>
    <xdr:sp macro="" textlink="">
      <xdr:nvSpPr>
        <xdr:cNvPr id="6" name="Elipse 5"/>
        <xdr:cNvSpPr/>
      </xdr:nvSpPr>
      <xdr:spPr>
        <a:xfrm flipH="1">
          <a:off x="1290204" y="10835988"/>
          <a:ext cx="47625" cy="40821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28575</xdr:colOff>
      <xdr:row>44</xdr:row>
      <xdr:rowOff>47625</xdr:rowOff>
    </xdr:from>
    <xdr:to>
      <xdr:col>2</xdr:col>
      <xdr:colOff>76200</xdr:colOff>
      <xdr:row>44</xdr:row>
      <xdr:rowOff>88446</xdr:rowOff>
    </xdr:to>
    <xdr:sp macro="" textlink="">
      <xdr:nvSpPr>
        <xdr:cNvPr id="7" name="Elipse 6"/>
        <xdr:cNvSpPr/>
      </xdr:nvSpPr>
      <xdr:spPr>
        <a:xfrm flipH="1">
          <a:off x="1156335" y="7774305"/>
          <a:ext cx="47625" cy="40821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38100</xdr:colOff>
      <xdr:row>45</xdr:row>
      <xdr:rowOff>64770</xdr:rowOff>
    </xdr:from>
    <xdr:to>
      <xdr:col>2</xdr:col>
      <xdr:colOff>85725</xdr:colOff>
      <xdr:row>45</xdr:row>
      <xdr:rowOff>120333</xdr:rowOff>
    </xdr:to>
    <xdr:sp macro="" textlink="">
      <xdr:nvSpPr>
        <xdr:cNvPr id="8" name="Elipse 7"/>
        <xdr:cNvSpPr/>
      </xdr:nvSpPr>
      <xdr:spPr>
        <a:xfrm flipH="1">
          <a:off x="1165860" y="7966710"/>
          <a:ext cx="47625" cy="5556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38100</xdr:colOff>
      <xdr:row>46</xdr:row>
      <xdr:rowOff>47625</xdr:rowOff>
    </xdr:from>
    <xdr:to>
      <xdr:col>2</xdr:col>
      <xdr:colOff>85725</xdr:colOff>
      <xdr:row>46</xdr:row>
      <xdr:rowOff>103188</xdr:rowOff>
    </xdr:to>
    <xdr:sp macro="" textlink="">
      <xdr:nvSpPr>
        <xdr:cNvPr id="9" name="Elipse 8"/>
        <xdr:cNvSpPr/>
      </xdr:nvSpPr>
      <xdr:spPr>
        <a:xfrm flipH="1">
          <a:off x="1165860" y="8284845"/>
          <a:ext cx="47625" cy="5556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47625</xdr:colOff>
      <xdr:row>47</xdr:row>
      <xdr:rowOff>66675</xdr:rowOff>
    </xdr:from>
    <xdr:to>
      <xdr:col>2</xdr:col>
      <xdr:colOff>88446</xdr:colOff>
      <xdr:row>47</xdr:row>
      <xdr:rowOff>122238</xdr:rowOff>
    </xdr:to>
    <xdr:sp macro="" textlink="">
      <xdr:nvSpPr>
        <xdr:cNvPr id="10" name="Elipse 9"/>
        <xdr:cNvSpPr/>
      </xdr:nvSpPr>
      <xdr:spPr>
        <a:xfrm flipH="1">
          <a:off x="1175385" y="8639175"/>
          <a:ext cx="40821" cy="5556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49530</xdr:colOff>
      <xdr:row>37</xdr:row>
      <xdr:rowOff>76200</xdr:rowOff>
    </xdr:from>
    <xdr:to>
      <xdr:col>2</xdr:col>
      <xdr:colOff>88718</xdr:colOff>
      <xdr:row>37</xdr:row>
      <xdr:rowOff>129539</xdr:rowOff>
    </xdr:to>
    <xdr:sp macro="" textlink="">
      <xdr:nvSpPr>
        <xdr:cNvPr id="11" name="Elipse 10"/>
        <xdr:cNvSpPr/>
      </xdr:nvSpPr>
      <xdr:spPr>
        <a:xfrm flipH="1">
          <a:off x="1177290" y="5364480"/>
          <a:ext cx="39188" cy="5333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57150</xdr:colOff>
      <xdr:row>41</xdr:row>
      <xdr:rowOff>49530</xdr:rowOff>
    </xdr:from>
    <xdr:to>
      <xdr:col>2</xdr:col>
      <xdr:colOff>104775</xdr:colOff>
      <xdr:row>41</xdr:row>
      <xdr:rowOff>97155</xdr:rowOff>
    </xdr:to>
    <xdr:sp macro="" textlink="">
      <xdr:nvSpPr>
        <xdr:cNvPr id="12" name="Elipse 11"/>
        <xdr:cNvSpPr/>
      </xdr:nvSpPr>
      <xdr:spPr>
        <a:xfrm flipH="1">
          <a:off x="1184910" y="6701790"/>
          <a:ext cx="47625" cy="47625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36368</xdr:colOff>
      <xdr:row>42</xdr:row>
      <xdr:rowOff>63385</xdr:rowOff>
    </xdr:from>
    <xdr:to>
      <xdr:col>2</xdr:col>
      <xdr:colOff>83993</xdr:colOff>
      <xdr:row>42</xdr:row>
      <xdr:rowOff>111010</xdr:rowOff>
    </xdr:to>
    <xdr:sp macro="" textlink="">
      <xdr:nvSpPr>
        <xdr:cNvPr id="13" name="Elipse 12"/>
        <xdr:cNvSpPr/>
      </xdr:nvSpPr>
      <xdr:spPr>
        <a:xfrm flipH="1">
          <a:off x="1276350" y="11354840"/>
          <a:ext cx="47625" cy="47625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57150</xdr:colOff>
      <xdr:row>43</xdr:row>
      <xdr:rowOff>57150</xdr:rowOff>
    </xdr:from>
    <xdr:to>
      <xdr:col>2</xdr:col>
      <xdr:colOff>104775</xdr:colOff>
      <xdr:row>43</xdr:row>
      <xdr:rowOff>104775</xdr:rowOff>
    </xdr:to>
    <xdr:sp macro="" textlink="">
      <xdr:nvSpPr>
        <xdr:cNvPr id="14" name="Elipse 13"/>
        <xdr:cNvSpPr/>
      </xdr:nvSpPr>
      <xdr:spPr>
        <a:xfrm flipH="1">
          <a:off x="1184910" y="7425690"/>
          <a:ext cx="47625" cy="47625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46932</xdr:colOff>
      <xdr:row>32</xdr:row>
      <xdr:rowOff>45027</xdr:rowOff>
    </xdr:from>
    <xdr:to>
      <xdr:col>2</xdr:col>
      <xdr:colOff>86120</xdr:colOff>
      <xdr:row>32</xdr:row>
      <xdr:rowOff>95250</xdr:rowOff>
    </xdr:to>
    <xdr:sp macro="" textlink="">
      <xdr:nvSpPr>
        <xdr:cNvPr id="15" name="Elipse 14"/>
        <xdr:cNvSpPr/>
      </xdr:nvSpPr>
      <xdr:spPr>
        <a:xfrm flipH="1">
          <a:off x="1174692" y="3595947"/>
          <a:ext cx="39188" cy="5022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69273</xdr:colOff>
      <xdr:row>33</xdr:row>
      <xdr:rowOff>58187</xdr:rowOff>
    </xdr:from>
    <xdr:to>
      <xdr:col>2</xdr:col>
      <xdr:colOff>128649</xdr:colOff>
      <xdr:row>33</xdr:row>
      <xdr:rowOff>103909</xdr:rowOff>
    </xdr:to>
    <xdr:sp macro="" textlink="">
      <xdr:nvSpPr>
        <xdr:cNvPr id="16" name="Elipse 15"/>
        <xdr:cNvSpPr/>
      </xdr:nvSpPr>
      <xdr:spPr>
        <a:xfrm flipH="1" flipV="1">
          <a:off x="1197033" y="4157747"/>
          <a:ext cx="59376" cy="45722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75506</xdr:colOff>
      <xdr:row>34</xdr:row>
      <xdr:rowOff>40870</xdr:rowOff>
    </xdr:from>
    <xdr:to>
      <xdr:col>2</xdr:col>
      <xdr:colOff>121225</xdr:colOff>
      <xdr:row>34</xdr:row>
      <xdr:rowOff>80058</xdr:rowOff>
    </xdr:to>
    <xdr:sp macro="" textlink="">
      <xdr:nvSpPr>
        <xdr:cNvPr id="17" name="Elipse 16"/>
        <xdr:cNvSpPr/>
      </xdr:nvSpPr>
      <xdr:spPr>
        <a:xfrm flipH="1" flipV="1">
          <a:off x="1203266" y="4315690"/>
          <a:ext cx="45719" cy="39188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51954</xdr:colOff>
      <xdr:row>48</xdr:row>
      <xdr:rowOff>56978</xdr:rowOff>
    </xdr:from>
    <xdr:to>
      <xdr:col>2</xdr:col>
      <xdr:colOff>92775</xdr:colOff>
      <xdr:row>48</xdr:row>
      <xdr:rowOff>112541</xdr:rowOff>
    </xdr:to>
    <xdr:sp macro="" textlink="">
      <xdr:nvSpPr>
        <xdr:cNvPr id="18" name="Elipse 17"/>
        <xdr:cNvSpPr/>
      </xdr:nvSpPr>
      <xdr:spPr>
        <a:xfrm flipH="1">
          <a:off x="1179714" y="8964758"/>
          <a:ext cx="40821" cy="5556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57494</xdr:colOff>
      <xdr:row>52</xdr:row>
      <xdr:rowOff>97850</xdr:rowOff>
    </xdr:from>
    <xdr:to>
      <xdr:col>2</xdr:col>
      <xdr:colOff>98315</xdr:colOff>
      <xdr:row>52</xdr:row>
      <xdr:rowOff>153413</xdr:rowOff>
    </xdr:to>
    <xdr:sp macro="" textlink="">
      <xdr:nvSpPr>
        <xdr:cNvPr id="20" name="Elipse 19"/>
        <xdr:cNvSpPr/>
      </xdr:nvSpPr>
      <xdr:spPr>
        <a:xfrm flipH="1">
          <a:off x="1297476" y="11126068"/>
          <a:ext cx="40821" cy="5556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</xdr:col>
      <xdr:colOff>57495</xdr:colOff>
      <xdr:row>53</xdr:row>
      <xdr:rowOff>56287</xdr:rowOff>
    </xdr:from>
    <xdr:to>
      <xdr:col>2</xdr:col>
      <xdr:colOff>98316</xdr:colOff>
      <xdr:row>53</xdr:row>
      <xdr:rowOff>111850</xdr:rowOff>
    </xdr:to>
    <xdr:sp macro="" textlink="">
      <xdr:nvSpPr>
        <xdr:cNvPr id="21" name="Elipse 20"/>
        <xdr:cNvSpPr/>
      </xdr:nvSpPr>
      <xdr:spPr>
        <a:xfrm flipH="1">
          <a:off x="1297477" y="11493214"/>
          <a:ext cx="40821" cy="5556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0</xdr:col>
      <xdr:colOff>155864</xdr:colOff>
      <xdr:row>0</xdr:row>
      <xdr:rowOff>0</xdr:rowOff>
    </xdr:from>
    <xdr:to>
      <xdr:col>2</xdr:col>
      <xdr:colOff>190501</xdr:colOff>
      <xdr:row>6</xdr:row>
      <xdr:rowOff>99324</xdr:rowOff>
    </xdr:to>
    <xdr:pic>
      <xdr:nvPicPr>
        <xdr:cNvPr id="22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864" y="0"/>
          <a:ext cx="1246910" cy="119902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0</xdr:rowOff>
    </xdr:from>
    <xdr:to>
      <xdr:col>2</xdr:col>
      <xdr:colOff>94385</xdr:colOff>
      <xdr:row>5</xdr:row>
      <xdr:rowOff>57150</xdr:rowOff>
    </xdr:to>
    <xdr:pic>
      <xdr:nvPicPr>
        <xdr:cNvPr id="2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1246910" cy="1066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3"/>
  <sheetViews>
    <sheetView zoomScale="110" zoomScaleNormal="110" workbookViewId="0">
      <selection activeCell="C5" sqref="C5:E5"/>
    </sheetView>
  </sheetViews>
  <sheetFormatPr defaultColWidth="9.140625" defaultRowHeight="15.75" x14ac:dyDescent="0.25"/>
  <cols>
    <col min="1" max="1" width="5.5703125" style="1" customWidth="1"/>
    <col min="2" max="2" width="12.5703125" style="1" customWidth="1"/>
    <col min="3" max="3" width="52" style="1" customWidth="1"/>
    <col min="4" max="4" width="5.42578125" style="4" bestFit="1" customWidth="1"/>
    <col min="5" max="5" width="9.85546875" style="3" bestFit="1" customWidth="1"/>
    <col min="6" max="6" width="15.140625" style="1" customWidth="1"/>
    <col min="7" max="7" width="17" style="1" customWidth="1"/>
    <col min="8" max="8" width="18.42578125" style="2" customWidth="1"/>
    <col min="9" max="16384" width="9.140625" style="1"/>
  </cols>
  <sheetData>
    <row r="1" spans="1:12" x14ac:dyDescent="0.25">
      <c r="A1" s="9"/>
      <c r="B1" s="9"/>
      <c r="C1" s="9"/>
      <c r="D1" s="10"/>
      <c r="E1" s="11"/>
      <c r="F1" s="9"/>
      <c r="G1" s="9"/>
      <c r="H1" s="12"/>
    </row>
    <row r="2" spans="1:12" ht="16.5" customHeight="1" x14ac:dyDescent="0.25">
      <c r="A2" s="149" t="s">
        <v>160</v>
      </c>
      <c r="B2" s="149"/>
      <c r="C2" s="149"/>
      <c r="D2" s="149"/>
      <c r="E2" s="149"/>
      <c r="F2" s="149"/>
      <c r="G2" s="149"/>
      <c r="H2" s="149"/>
    </row>
    <row r="3" spans="1:12" x14ac:dyDescent="0.25">
      <c r="A3" s="150" t="s">
        <v>161</v>
      </c>
      <c r="B3" s="150"/>
      <c r="C3" s="151"/>
      <c r="D3" s="151"/>
      <c r="E3" s="151"/>
      <c r="F3" s="151"/>
      <c r="G3" s="151"/>
      <c r="H3" s="151"/>
    </row>
    <row r="4" spans="1:12" ht="14.25" customHeight="1" x14ac:dyDescent="0.25">
      <c r="A4" s="150" t="s">
        <v>50</v>
      </c>
      <c r="B4" s="150"/>
      <c r="C4" s="150"/>
      <c r="D4" s="150"/>
      <c r="E4" s="150"/>
      <c r="F4" s="150"/>
      <c r="G4" s="150"/>
      <c r="H4" s="150"/>
    </row>
    <row r="5" spans="1:12" ht="12" customHeight="1" x14ac:dyDescent="0.25">
      <c r="A5" s="10"/>
      <c r="B5" s="10"/>
      <c r="C5" s="14" t="s">
        <v>162</v>
      </c>
      <c r="D5" s="10"/>
      <c r="E5" s="10"/>
      <c r="F5" s="10"/>
      <c r="G5" s="10"/>
      <c r="H5" s="10"/>
    </row>
    <row r="6" spans="1:12" ht="12" customHeight="1" x14ac:dyDescent="0.25">
      <c r="A6" s="10"/>
      <c r="B6" s="10"/>
      <c r="C6" s="15" t="s">
        <v>165</v>
      </c>
      <c r="D6" s="10"/>
      <c r="E6" s="10"/>
      <c r="F6" s="10"/>
      <c r="G6" s="10"/>
      <c r="H6" s="10"/>
    </row>
    <row r="7" spans="1:12" ht="24.75" customHeight="1" x14ac:dyDescent="0.25">
      <c r="A7" s="9"/>
      <c r="B7" s="9"/>
      <c r="C7" s="153" t="s">
        <v>163</v>
      </c>
      <c r="D7" s="153"/>
      <c r="E7" s="153"/>
      <c r="F7" s="153"/>
      <c r="G7" s="153"/>
      <c r="H7" s="153"/>
      <c r="I7" s="5"/>
      <c r="J7" s="5"/>
    </row>
    <row r="8" spans="1:12" x14ac:dyDescent="0.25">
      <c r="A8" s="152" t="s">
        <v>0</v>
      </c>
      <c r="B8" s="154" t="s">
        <v>36</v>
      </c>
      <c r="C8" s="152" t="s">
        <v>3</v>
      </c>
      <c r="D8" s="152" t="s">
        <v>2</v>
      </c>
      <c r="E8" s="156" t="s">
        <v>1</v>
      </c>
      <c r="F8" s="154" t="s">
        <v>5</v>
      </c>
      <c r="G8" s="158" t="s">
        <v>134</v>
      </c>
      <c r="H8" s="160" t="s">
        <v>4</v>
      </c>
    </row>
    <row r="9" spans="1:12" ht="43.5" customHeight="1" x14ac:dyDescent="0.25">
      <c r="A9" s="152"/>
      <c r="B9" s="155"/>
      <c r="C9" s="152"/>
      <c r="D9" s="152"/>
      <c r="E9" s="157"/>
      <c r="F9" s="155"/>
      <c r="G9" s="159"/>
      <c r="H9" s="161"/>
    </row>
    <row r="10" spans="1:12" x14ac:dyDescent="0.25">
      <c r="A10" s="16" t="s">
        <v>6</v>
      </c>
      <c r="B10" s="162" t="s">
        <v>7</v>
      </c>
      <c r="C10" s="163"/>
      <c r="D10" s="164"/>
      <c r="E10" s="164"/>
      <c r="F10" s="164"/>
      <c r="G10" s="164"/>
      <c r="H10" s="165"/>
      <c r="I10" s="7"/>
    </row>
    <row r="11" spans="1:12" ht="35.25" customHeight="1" x14ac:dyDescent="0.25">
      <c r="A11" s="17" t="s">
        <v>8</v>
      </c>
      <c r="B11" s="17" t="s">
        <v>51</v>
      </c>
      <c r="C11" s="18" t="s">
        <v>164</v>
      </c>
      <c r="D11" s="17" t="s">
        <v>9</v>
      </c>
      <c r="E11" s="19">
        <v>2.5</v>
      </c>
      <c r="F11" s="20">
        <v>327.92</v>
      </c>
      <c r="G11" s="21">
        <f>F11*25%+F11</f>
        <v>409.90000000000003</v>
      </c>
      <c r="H11" s="21">
        <f>G11*E11</f>
        <v>1024.75</v>
      </c>
      <c r="I11" s="7"/>
    </row>
    <row r="12" spans="1:12" ht="32.25" customHeight="1" x14ac:dyDescent="0.25">
      <c r="A12" s="17" t="s">
        <v>10</v>
      </c>
      <c r="B12" s="17" t="s">
        <v>52</v>
      </c>
      <c r="C12" s="18" t="s">
        <v>159</v>
      </c>
      <c r="D12" s="17" t="s">
        <v>116</v>
      </c>
      <c r="E12" s="19">
        <v>1</v>
      </c>
      <c r="F12" s="20">
        <v>363.28</v>
      </c>
      <c r="G12" s="21">
        <f t="shared" ref="G12:G13" si="0">F12*25%+F12</f>
        <v>454.09999999999997</v>
      </c>
      <c r="H12" s="21">
        <f t="shared" ref="H12:H13" si="1">G12*E12</f>
        <v>454.09999999999997</v>
      </c>
      <c r="I12" s="7"/>
      <c r="L12" s="6"/>
    </row>
    <row r="13" spans="1:12" ht="29.25" customHeight="1" x14ac:dyDescent="0.25">
      <c r="A13" s="17" t="s">
        <v>53</v>
      </c>
      <c r="B13" s="17" t="s">
        <v>117</v>
      </c>
      <c r="C13" s="18" t="s">
        <v>54</v>
      </c>
      <c r="D13" s="17" t="s">
        <v>9</v>
      </c>
      <c r="E13" s="19">
        <v>300</v>
      </c>
      <c r="F13" s="20">
        <v>9.32</v>
      </c>
      <c r="G13" s="21">
        <f t="shared" si="0"/>
        <v>11.65</v>
      </c>
      <c r="H13" s="21">
        <f t="shared" si="1"/>
        <v>3495</v>
      </c>
      <c r="I13" s="7"/>
      <c r="L13" s="6"/>
    </row>
    <row r="14" spans="1:12" x14ac:dyDescent="0.25">
      <c r="A14" s="174" t="s">
        <v>11</v>
      </c>
      <c r="B14" s="175"/>
      <c r="C14" s="175"/>
      <c r="D14" s="175"/>
      <c r="E14" s="175"/>
      <c r="F14" s="175"/>
      <c r="G14" s="176"/>
      <c r="H14" s="22">
        <f>SUM(H11:H13)</f>
        <v>4973.8500000000004</v>
      </c>
      <c r="I14" s="7"/>
      <c r="L14" s="6"/>
    </row>
    <row r="15" spans="1:12" x14ac:dyDescent="0.25">
      <c r="A15" s="23" t="s">
        <v>12</v>
      </c>
      <c r="B15" s="166" t="s">
        <v>157</v>
      </c>
      <c r="C15" s="167"/>
      <c r="D15" s="167"/>
      <c r="E15" s="167"/>
      <c r="F15" s="167"/>
      <c r="G15" s="167"/>
      <c r="H15" s="168"/>
      <c r="I15" s="7"/>
    </row>
    <row r="16" spans="1:12" ht="39.6" customHeight="1" x14ac:dyDescent="0.25">
      <c r="A16" s="24" t="s">
        <v>13</v>
      </c>
      <c r="B16" s="25">
        <v>90877</v>
      </c>
      <c r="C16" s="26" t="s">
        <v>118</v>
      </c>
      <c r="D16" s="24" t="s">
        <v>49</v>
      </c>
      <c r="E16" s="27">
        <v>9</v>
      </c>
      <c r="F16" s="28">
        <v>36.270000000000003</v>
      </c>
      <c r="G16" s="28">
        <f>F16*25%+F16</f>
        <v>45.337500000000006</v>
      </c>
      <c r="H16" s="29">
        <f>G16*E16</f>
        <v>408.03750000000002</v>
      </c>
      <c r="I16" s="7"/>
    </row>
    <row r="17" spans="1:9" ht="24" x14ac:dyDescent="0.25">
      <c r="A17" s="24" t="s">
        <v>43</v>
      </c>
      <c r="B17" s="25">
        <v>92794</v>
      </c>
      <c r="C17" s="30" t="s">
        <v>119</v>
      </c>
      <c r="D17" s="24" t="s">
        <v>21</v>
      </c>
      <c r="E17" s="27">
        <v>37.020000000000003</v>
      </c>
      <c r="F17" s="28">
        <v>4.6900000000000004</v>
      </c>
      <c r="G17" s="28">
        <f t="shared" ref="G17:G22" si="2">F17*25%+F17</f>
        <v>5.8625000000000007</v>
      </c>
      <c r="H17" s="29">
        <f t="shared" ref="H17:H22" si="3">G17*E17</f>
        <v>217.02975000000004</v>
      </c>
      <c r="I17" s="7"/>
    </row>
    <row r="18" spans="1:9" ht="24" x14ac:dyDescent="0.25">
      <c r="A18" s="24" t="s">
        <v>44</v>
      </c>
      <c r="B18" s="17">
        <v>92799</v>
      </c>
      <c r="C18" s="30" t="s">
        <v>120</v>
      </c>
      <c r="D18" s="24" t="s">
        <v>21</v>
      </c>
      <c r="E18" s="27">
        <v>2.61</v>
      </c>
      <c r="F18" s="28">
        <v>6.58</v>
      </c>
      <c r="G18" s="28">
        <f t="shared" si="2"/>
        <v>8.2249999999999996</v>
      </c>
      <c r="H18" s="29">
        <f t="shared" si="3"/>
        <v>21.467249999999996</v>
      </c>
      <c r="I18" s="7"/>
    </row>
    <row r="19" spans="1:9" ht="24" x14ac:dyDescent="0.25">
      <c r="A19" s="24" t="s">
        <v>45</v>
      </c>
      <c r="B19" s="17">
        <v>92801</v>
      </c>
      <c r="C19" s="30" t="s">
        <v>121</v>
      </c>
      <c r="D19" s="24" t="s">
        <v>21</v>
      </c>
      <c r="E19" s="27">
        <v>8.82</v>
      </c>
      <c r="F19" s="28">
        <v>5.2</v>
      </c>
      <c r="G19" s="28">
        <f t="shared" si="2"/>
        <v>6.5</v>
      </c>
      <c r="H19" s="29">
        <f t="shared" si="3"/>
        <v>57.33</v>
      </c>
      <c r="I19" s="7"/>
    </row>
    <row r="20" spans="1:9" ht="24" x14ac:dyDescent="0.2">
      <c r="A20" s="24" t="s">
        <v>46</v>
      </c>
      <c r="B20" s="24">
        <v>92269</v>
      </c>
      <c r="C20" s="31" t="s">
        <v>124</v>
      </c>
      <c r="D20" s="24" t="s">
        <v>9</v>
      </c>
      <c r="E20" s="27">
        <v>0.5</v>
      </c>
      <c r="F20" s="28">
        <v>64.25</v>
      </c>
      <c r="G20" s="28">
        <f t="shared" si="2"/>
        <v>80.3125</v>
      </c>
      <c r="H20" s="29">
        <f t="shared" si="3"/>
        <v>40.15625</v>
      </c>
      <c r="I20" s="7"/>
    </row>
    <row r="21" spans="1:9" ht="27.75" customHeight="1" x14ac:dyDescent="0.25">
      <c r="A21" s="24" t="s">
        <v>122</v>
      </c>
      <c r="B21" s="24">
        <v>94964</v>
      </c>
      <c r="C21" s="32" t="s">
        <v>125</v>
      </c>
      <c r="D21" s="24" t="s">
        <v>14</v>
      </c>
      <c r="E21" s="27">
        <v>0.75</v>
      </c>
      <c r="F21" s="28">
        <v>290.06</v>
      </c>
      <c r="G21" s="28">
        <f t="shared" si="2"/>
        <v>362.57499999999999</v>
      </c>
      <c r="H21" s="29">
        <f t="shared" si="3"/>
        <v>271.93124999999998</v>
      </c>
      <c r="I21" s="7"/>
    </row>
    <row r="22" spans="1:9" ht="27" customHeight="1" x14ac:dyDescent="0.25">
      <c r="A22" s="24" t="s">
        <v>123</v>
      </c>
      <c r="B22" s="24">
        <v>92873</v>
      </c>
      <c r="C22" s="26" t="s">
        <v>126</v>
      </c>
      <c r="D22" s="24" t="s">
        <v>14</v>
      </c>
      <c r="E22" s="27">
        <v>0.75</v>
      </c>
      <c r="F22" s="28">
        <v>188.24</v>
      </c>
      <c r="G22" s="28">
        <f t="shared" si="2"/>
        <v>235.3</v>
      </c>
      <c r="H22" s="29">
        <f t="shared" si="3"/>
        <v>176.47500000000002</v>
      </c>
      <c r="I22" s="7"/>
    </row>
    <row r="23" spans="1:9" x14ac:dyDescent="0.25">
      <c r="A23" s="171" t="s">
        <v>15</v>
      </c>
      <c r="B23" s="172"/>
      <c r="C23" s="172"/>
      <c r="D23" s="172"/>
      <c r="E23" s="172"/>
      <c r="F23" s="172"/>
      <c r="G23" s="173"/>
      <c r="H23" s="33">
        <f>SUM(H16:H22)</f>
        <v>1192.4270000000001</v>
      </c>
      <c r="I23" s="7"/>
    </row>
    <row r="24" spans="1:9" x14ac:dyDescent="0.25">
      <c r="A24" s="16" t="s">
        <v>16</v>
      </c>
      <c r="B24" s="162" t="s">
        <v>158</v>
      </c>
      <c r="C24" s="164"/>
      <c r="D24" s="164"/>
      <c r="E24" s="164"/>
      <c r="F24" s="164"/>
      <c r="G24" s="164"/>
      <c r="H24" s="165"/>
      <c r="I24" s="7"/>
    </row>
    <row r="25" spans="1:9" ht="26.45" customHeight="1" x14ac:dyDescent="0.25">
      <c r="A25" s="24" t="s">
        <v>17</v>
      </c>
      <c r="B25" s="24">
        <v>94964</v>
      </c>
      <c r="C25" s="32" t="s">
        <v>125</v>
      </c>
      <c r="D25" s="24" t="s">
        <v>14</v>
      </c>
      <c r="E25" s="27">
        <v>0.72</v>
      </c>
      <c r="F25" s="28">
        <v>290.06</v>
      </c>
      <c r="G25" s="28">
        <f>F25*25%+F25</f>
        <v>362.57499999999999</v>
      </c>
      <c r="H25" s="29">
        <f>G25*E25</f>
        <v>261.05399999999997</v>
      </c>
      <c r="I25" s="7"/>
    </row>
    <row r="26" spans="1:9" ht="24" x14ac:dyDescent="0.2">
      <c r="A26" s="24" t="s">
        <v>18</v>
      </c>
      <c r="B26" s="24">
        <v>92269</v>
      </c>
      <c r="C26" s="34" t="s">
        <v>124</v>
      </c>
      <c r="D26" s="24" t="s">
        <v>9</v>
      </c>
      <c r="E26" s="27">
        <v>1</v>
      </c>
      <c r="F26" s="28">
        <v>64.25</v>
      </c>
      <c r="G26" s="28">
        <f t="shared" ref="G26:G29" si="4">F26*25%+F26</f>
        <v>80.3125</v>
      </c>
      <c r="H26" s="29">
        <f t="shared" ref="H26:H29" si="5">G26*E26</f>
        <v>80.3125</v>
      </c>
      <c r="I26" s="7"/>
    </row>
    <row r="27" spans="1:9" ht="24" x14ac:dyDescent="0.25">
      <c r="A27" s="24" t="s">
        <v>19</v>
      </c>
      <c r="B27" s="25">
        <v>92794</v>
      </c>
      <c r="C27" s="30" t="s">
        <v>119</v>
      </c>
      <c r="D27" s="24" t="s">
        <v>21</v>
      </c>
      <c r="E27" s="27">
        <v>29.62</v>
      </c>
      <c r="F27" s="28">
        <v>4.6900000000000004</v>
      </c>
      <c r="G27" s="28">
        <f t="shared" si="4"/>
        <v>5.8625000000000007</v>
      </c>
      <c r="H27" s="29">
        <f t="shared" si="5"/>
        <v>173.64725000000001</v>
      </c>
      <c r="I27" s="7"/>
    </row>
    <row r="28" spans="1:9" ht="24" x14ac:dyDescent="0.25">
      <c r="A28" s="24" t="s">
        <v>20</v>
      </c>
      <c r="B28" s="17">
        <v>92799</v>
      </c>
      <c r="C28" s="30" t="s">
        <v>120</v>
      </c>
      <c r="D28" s="24" t="s">
        <v>21</v>
      </c>
      <c r="E28" s="27">
        <v>5.23</v>
      </c>
      <c r="F28" s="28">
        <v>6.58</v>
      </c>
      <c r="G28" s="28">
        <f t="shared" si="4"/>
        <v>8.2249999999999996</v>
      </c>
      <c r="H28" s="29">
        <f t="shared" si="5"/>
        <v>43.016750000000002</v>
      </c>
      <c r="I28" s="7"/>
    </row>
    <row r="29" spans="1:9" ht="24" x14ac:dyDescent="0.2">
      <c r="A29" s="24" t="s">
        <v>135</v>
      </c>
      <c r="B29" s="24">
        <v>92873</v>
      </c>
      <c r="C29" s="34" t="s">
        <v>126</v>
      </c>
      <c r="D29" s="24" t="s">
        <v>14</v>
      </c>
      <c r="E29" s="27">
        <v>0.72</v>
      </c>
      <c r="F29" s="28">
        <v>188.24</v>
      </c>
      <c r="G29" s="28">
        <f t="shared" si="4"/>
        <v>235.3</v>
      </c>
      <c r="H29" s="29">
        <f t="shared" si="5"/>
        <v>169.416</v>
      </c>
      <c r="I29" s="7"/>
    </row>
    <row r="30" spans="1:9" x14ac:dyDescent="0.25">
      <c r="A30" s="171" t="s">
        <v>22</v>
      </c>
      <c r="B30" s="172"/>
      <c r="C30" s="172"/>
      <c r="D30" s="172"/>
      <c r="E30" s="172"/>
      <c r="F30" s="172"/>
      <c r="G30" s="173"/>
      <c r="H30" s="33">
        <f>SUM(H25:H29)</f>
        <v>727.44650000000001</v>
      </c>
      <c r="I30" s="7"/>
    </row>
    <row r="31" spans="1:9" x14ac:dyDescent="0.25">
      <c r="A31" s="35" t="s">
        <v>23</v>
      </c>
      <c r="B31" s="169" t="s">
        <v>87</v>
      </c>
      <c r="C31" s="169"/>
      <c r="D31" s="169"/>
      <c r="E31" s="169"/>
      <c r="F31" s="169"/>
      <c r="G31" s="170"/>
      <c r="H31" s="169"/>
      <c r="I31" s="7"/>
    </row>
    <row r="32" spans="1:9" x14ac:dyDescent="0.25">
      <c r="A32" s="36" t="s">
        <v>24</v>
      </c>
      <c r="B32" s="37" t="s">
        <v>37</v>
      </c>
      <c r="C32" s="38" t="s">
        <v>114</v>
      </c>
      <c r="D32" s="39" t="s">
        <v>33</v>
      </c>
      <c r="E32" s="40">
        <v>1</v>
      </c>
      <c r="F32" s="41">
        <v>24880</v>
      </c>
      <c r="G32" s="42" t="s">
        <v>31</v>
      </c>
      <c r="H32" s="43">
        <f>F32*E32</f>
        <v>24880</v>
      </c>
      <c r="I32" s="7"/>
    </row>
    <row r="33" spans="1:9" ht="36" x14ac:dyDescent="0.25">
      <c r="A33" s="44"/>
      <c r="B33" s="45"/>
      <c r="C33" s="46" t="s">
        <v>55</v>
      </c>
      <c r="D33" s="47"/>
      <c r="E33" s="47"/>
      <c r="F33" s="48"/>
      <c r="G33" s="48"/>
      <c r="H33" s="44"/>
      <c r="I33" s="7"/>
    </row>
    <row r="34" spans="1:9" ht="11.45" customHeight="1" x14ac:dyDescent="0.25">
      <c r="A34" s="44"/>
      <c r="B34" s="45"/>
      <c r="C34" s="46" t="s">
        <v>56</v>
      </c>
      <c r="D34" s="49"/>
      <c r="E34" s="50"/>
      <c r="F34" s="51"/>
      <c r="G34" s="51"/>
      <c r="H34" s="52"/>
      <c r="I34" s="7"/>
    </row>
    <row r="35" spans="1:9" x14ac:dyDescent="0.25">
      <c r="A35" s="44"/>
      <c r="B35" s="45"/>
      <c r="C35" s="46" t="s">
        <v>57</v>
      </c>
      <c r="D35" s="49"/>
      <c r="E35" s="50"/>
      <c r="F35" s="51"/>
      <c r="G35" s="51"/>
      <c r="H35" s="52"/>
      <c r="I35" s="7"/>
    </row>
    <row r="36" spans="1:9" ht="36" x14ac:dyDescent="0.25">
      <c r="A36" s="44"/>
      <c r="B36" s="53"/>
      <c r="C36" s="54" t="s">
        <v>58</v>
      </c>
      <c r="D36" s="49"/>
      <c r="E36" s="50"/>
      <c r="F36" s="51"/>
      <c r="G36" s="51"/>
      <c r="H36" s="52"/>
      <c r="I36" s="7"/>
    </row>
    <row r="37" spans="1:9" x14ac:dyDescent="0.25">
      <c r="A37" s="44"/>
      <c r="B37" s="53"/>
      <c r="C37" s="54" t="s">
        <v>59</v>
      </c>
      <c r="D37" s="49"/>
      <c r="E37" s="55"/>
      <c r="F37" s="51"/>
      <c r="G37" s="51"/>
      <c r="H37" s="52"/>
      <c r="I37" s="7"/>
    </row>
    <row r="38" spans="1:9" ht="24" x14ac:dyDescent="0.25">
      <c r="A38" s="44"/>
      <c r="B38" s="53"/>
      <c r="C38" s="54" t="s">
        <v>60</v>
      </c>
      <c r="D38" s="49"/>
      <c r="E38" s="55"/>
      <c r="F38" s="51"/>
      <c r="G38" s="51"/>
      <c r="H38" s="52"/>
      <c r="I38" s="7"/>
    </row>
    <row r="39" spans="1:9" x14ac:dyDescent="0.25">
      <c r="A39" s="44"/>
      <c r="B39" s="53"/>
      <c r="C39" s="54" t="s">
        <v>61</v>
      </c>
      <c r="D39" s="49"/>
      <c r="E39" s="55"/>
      <c r="F39" s="51"/>
      <c r="G39" s="51"/>
      <c r="H39" s="52"/>
      <c r="I39" s="7"/>
    </row>
    <row r="40" spans="1:9" ht="13.9" customHeight="1" x14ac:dyDescent="0.25">
      <c r="A40" s="44"/>
      <c r="B40" s="45"/>
      <c r="C40" s="54" t="s">
        <v>62</v>
      </c>
      <c r="D40" s="49"/>
      <c r="E40" s="55"/>
      <c r="F40" s="56"/>
      <c r="G40" s="56"/>
      <c r="H40" s="52"/>
      <c r="I40" s="7"/>
    </row>
    <row r="41" spans="1:9" ht="24" x14ac:dyDescent="0.25">
      <c r="A41" s="44"/>
      <c r="B41" s="45"/>
      <c r="C41" s="54" t="s">
        <v>63</v>
      </c>
      <c r="D41" s="49"/>
      <c r="E41" s="55"/>
      <c r="F41" s="56"/>
      <c r="G41" s="56"/>
      <c r="H41" s="52"/>
      <c r="I41" s="7"/>
    </row>
    <row r="42" spans="1:9" x14ac:dyDescent="0.25">
      <c r="A42" s="44"/>
      <c r="B42" s="45"/>
      <c r="C42" s="54" t="s">
        <v>64</v>
      </c>
      <c r="D42" s="49"/>
      <c r="E42" s="55"/>
      <c r="F42" s="56"/>
      <c r="G42" s="56"/>
      <c r="H42" s="52"/>
      <c r="I42" s="7"/>
    </row>
    <row r="43" spans="1:9" ht="15.6" customHeight="1" x14ac:dyDescent="0.25">
      <c r="A43" s="44"/>
      <c r="B43" s="45"/>
      <c r="C43" s="54" t="s">
        <v>65</v>
      </c>
      <c r="D43" s="49"/>
      <c r="E43" s="55"/>
      <c r="F43" s="56"/>
      <c r="G43" s="56"/>
      <c r="H43" s="52"/>
      <c r="I43" s="7"/>
    </row>
    <row r="44" spans="1:9" ht="24" x14ac:dyDescent="0.25">
      <c r="A44" s="44"/>
      <c r="B44" s="45"/>
      <c r="C44" s="54" t="s">
        <v>66</v>
      </c>
      <c r="D44" s="49"/>
      <c r="E44" s="55"/>
      <c r="F44" s="56"/>
      <c r="G44" s="56"/>
      <c r="H44" s="52"/>
      <c r="I44" s="7"/>
    </row>
    <row r="45" spans="1:9" x14ac:dyDescent="0.25">
      <c r="A45" s="44"/>
      <c r="B45" s="45"/>
      <c r="C45" s="57" t="s">
        <v>67</v>
      </c>
      <c r="D45" s="49"/>
      <c r="E45" s="55"/>
      <c r="F45" s="56"/>
      <c r="G45" s="56"/>
      <c r="H45" s="52"/>
      <c r="I45" s="7"/>
    </row>
    <row r="46" spans="1:9" ht="24" x14ac:dyDescent="0.25">
      <c r="A46" s="44"/>
      <c r="B46" s="53"/>
      <c r="C46" s="58" t="s">
        <v>68</v>
      </c>
      <c r="D46" s="49"/>
      <c r="E46" s="55"/>
      <c r="F46" s="56"/>
      <c r="G46" s="56"/>
      <c r="H46" s="52"/>
      <c r="I46" s="7"/>
    </row>
    <row r="47" spans="1:9" ht="12.6" customHeight="1" x14ac:dyDescent="0.25">
      <c r="A47" s="44"/>
      <c r="B47" s="53"/>
      <c r="C47" s="58" t="s">
        <v>69</v>
      </c>
      <c r="D47" s="49"/>
      <c r="E47" s="55"/>
      <c r="F47" s="56"/>
      <c r="G47" s="56"/>
      <c r="H47" s="52"/>
      <c r="I47" s="7"/>
    </row>
    <row r="48" spans="1:9" ht="24" x14ac:dyDescent="0.25">
      <c r="A48" s="44"/>
      <c r="B48" s="53"/>
      <c r="C48" s="58" t="s">
        <v>70</v>
      </c>
      <c r="D48" s="49"/>
      <c r="E48" s="55"/>
      <c r="F48" s="59"/>
      <c r="G48" s="59"/>
      <c r="H48" s="60"/>
      <c r="I48" s="7"/>
    </row>
    <row r="49" spans="1:9" ht="25.15" customHeight="1" x14ac:dyDescent="0.25">
      <c r="A49" s="61"/>
      <c r="B49" s="62"/>
      <c r="C49" s="63" t="s">
        <v>71</v>
      </c>
      <c r="D49" s="64"/>
      <c r="E49" s="65"/>
      <c r="F49" s="66"/>
      <c r="G49" s="66"/>
      <c r="H49" s="67"/>
      <c r="I49" s="7"/>
    </row>
    <row r="50" spans="1:9" ht="14.45" customHeight="1" x14ac:dyDescent="0.25">
      <c r="A50" s="171" t="s">
        <v>25</v>
      </c>
      <c r="B50" s="172"/>
      <c r="C50" s="172"/>
      <c r="D50" s="172"/>
      <c r="E50" s="172"/>
      <c r="F50" s="172"/>
      <c r="G50" s="173"/>
      <c r="H50" s="33">
        <f>SUM(H32)</f>
        <v>24880</v>
      </c>
      <c r="I50" s="7"/>
    </row>
    <row r="51" spans="1:9" ht="13.9" customHeight="1" x14ac:dyDescent="0.25">
      <c r="A51" s="16">
        <v>5</v>
      </c>
      <c r="B51" s="169" t="s">
        <v>156</v>
      </c>
      <c r="C51" s="169"/>
      <c r="D51" s="169"/>
      <c r="E51" s="169"/>
      <c r="F51" s="169"/>
      <c r="G51" s="169"/>
      <c r="H51" s="169"/>
      <c r="I51" s="7"/>
    </row>
    <row r="52" spans="1:9" ht="13.9" customHeight="1" x14ac:dyDescent="0.25">
      <c r="A52" s="49" t="s">
        <v>26</v>
      </c>
      <c r="B52" s="68" t="s">
        <v>37</v>
      </c>
      <c r="C52" s="46" t="s">
        <v>114</v>
      </c>
      <c r="D52" s="39" t="s">
        <v>33</v>
      </c>
      <c r="E52" s="40">
        <v>1</v>
      </c>
      <c r="F52" s="69">
        <v>16800</v>
      </c>
      <c r="G52" s="70" t="s">
        <v>31</v>
      </c>
      <c r="H52" s="41">
        <f>F52*E52</f>
        <v>16800</v>
      </c>
      <c r="I52" s="7"/>
    </row>
    <row r="53" spans="1:9" ht="29.45" customHeight="1" x14ac:dyDescent="0.25">
      <c r="A53" s="71"/>
      <c r="B53" s="53"/>
      <c r="C53" s="72" t="s">
        <v>90</v>
      </c>
      <c r="D53" s="47"/>
      <c r="E53" s="47"/>
      <c r="F53" s="48"/>
      <c r="G53" s="48"/>
      <c r="H53" s="44"/>
      <c r="I53" s="7"/>
    </row>
    <row r="54" spans="1:9" ht="40.15" customHeight="1" x14ac:dyDescent="0.25">
      <c r="A54" s="71"/>
      <c r="B54" s="53"/>
      <c r="C54" s="73" t="s">
        <v>91</v>
      </c>
      <c r="D54" s="49"/>
      <c r="E54" s="50"/>
      <c r="F54" s="51"/>
      <c r="G54" s="51"/>
      <c r="H54" s="74"/>
      <c r="I54" s="7"/>
    </row>
    <row r="55" spans="1:9" ht="15" customHeight="1" x14ac:dyDescent="0.25">
      <c r="A55" s="171" t="s">
        <v>27</v>
      </c>
      <c r="B55" s="172"/>
      <c r="C55" s="172"/>
      <c r="D55" s="172"/>
      <c r="E55" s="172"/>
      <c r="F55" s="172"/>
      <c r="G55" s="173"/>
      <c r="H55" s="33">
        <f>H52</f>
        <v>16800</v>
      </c>
      <c r="I55" s="7"/>
    </row>
    <row r="56" spans="1:9" ht="15.6" customHeight="1" x14ac:dyDescent="0.25">
      <c r="A56" s="16" t="s">
        <v>28</v>
      </c>
      <c r="B56" s="177" t="s">
        <v>88</v>
      </c>
      <c r="C56" s="177"/>
      <c r="D56" s="177"/>
      <c r="E56" s="177"/>
      <c r="F56" s="177"/>
      <c r="G56" s="177"/>
      <c r="H56" s="177"/>
      <c r="I56" s="7"/>
    </row>
    <row r="57" spans="1:9" ht="54" customHeight="1" x14ac:dyDescent="0.25">
      <c r="A57" s="24" t="s">
        <v>29</v>
      </c>
      <c r="B57" s="75" t="s">
        <v>37</v>
      </c>
      <c r="C57" s="76" t="s">
        <v>83</v>
      </c>
      <c r="D57" s="24" t="s">
        <v>32</v>
      </c>
      <c r="E57" s="77">
        <v>18</v>
      </c>
      <c r="F57" s="78">
        <v>1580</v>
      </c>
      <c r="G57" s="79" t="s">
        <v>31</v>
      </c>
      <c r="H57" s="80">
        <f>F57*E57</f>
        <v>28440</v>
      </c>
      <c r="I57" s="7"/>
    </row>
    <row r="58" spans="1:9" ht="28.9" customHeight="1" x14ac:dyDescent="0.25">
      <c r="A58" s="24" t="s">
        <v>34</v>
      </c>
      <c r="B58" s="62" t="s">
        <v>37</v>
      </c>
      <c r="C58" s="81" t="s">
        <v>72</v>
      </c>
      <c r="D58" s="64" t="s">
        <v>32</v>
      </c>
      <c r="E58" s="77">
        <v>11</v>
      </c>
      <c r="F58" s="78">
        <v>480</v>
      </c>
      <c r="G58" s="79" t="s">
        <v>31</v>
      </c>
      <c r="H58" s="80">
        <f t="shared" ref="H58:H64" si="6">F58*E58</f>
        <v>5280</v>
      </c>
      <c r="I58" s="7"/>
    </row>
    <row r="59" spans="1:9" ht="38.25" customHeight="1" x14ac:dyDescent="0.25">
      <c r="A59" s="24" t="s">
        <v>35</v>
      </c>
      <c r="B59" s="62" t="s">
        <v>37</v>
      </c>
      <c r="C59" s="76" t="s">
        <v>73</v>
      </c>
      <c r="D59" s="64" t="s">
        <v>32</v>
      </c>
      <c r="E59" s="77">
        <v>18</v>
      </c>
      <c r="F59" s="78">
        <v>360</v>
      </c>
      <c r="G59" s="79" t="s">
        <v>31</v>
      </c>
      <c r="H59" s="80">
        <f t="shared" si="6"/>
        <v>6480</v>
      </c>
      <c r="I59" s="7"/>
    </row>
    <row r="60" spans="1:9" ht="44.45" customHeight="1" x14ac:dyDescent="0.25">
      <c r="A60" s="24" t="s">
        <v>48</v>
      </c>
      <c r="B60" s="62" t="s">
        <v>37</v>
      </c>
      <c r="C60" s="82" t="s">
        <v>82</v>
      </c>
      <c r="D60" s="64" t="s">
        <v>32</v>
      </c>
      <c r="E60" s="77">
        <v>4</v>
      </c>
      <c r="F60" s="78">
        <v>850</v>
      </c>
      <c r="G60" s="79" t="s">
        <v>31</v>
      </c>
      <c r="H60" s="80">
        <f t="shared" si="6"/>
        <v>3400</v>
      </c>
      <c r="I60" s="7"/>
    </row>
    <row r="61" spans="1:9" ht="25.15" customHeight="1" x14ac:dyDescent="0.25">
      <c r="A61" s="24" t="s">
        <v>92</v>
      </c>
      <c r="B61" s="62" t="s">
        <v>37</v>
      </c>
      <c r="C61" s="83" t="s">
        <v>74</v>
      </c>
      <c r="D61" s="64" t="s">
        <v>32</v>
      </c>
      <c r="E61" s="77">
        <v>60</v>
      </c>
      <c r="F61" s="78">
        <v>34</v>
      </c>
      <c r="G61" s="79" t="s">
        <v>31</v>
      </c>
      <c r="H61" s="80">
        <f t="shared" si="6"/>
        <v>2040</v>
      </c>
      <c r="I61" s="7"/>
    </row>
    <row r="62" spans="1:9" ht="25.15" customHeight="1" x14ac:dyDescent="0.25">
      <c r="A62" s="24" t="s">
        <v>93</v>
      </c>
      <c r="B62" s="62" t="s">
        <v>37</v>
      </c>
      <c r="C62" s="83" t="s">
        <v>75</v>
      </c>
      <c r="D62" s="64" t="s">
        <v>32</v>
      </c>
      <c r="E62" s="77">
        <v>60</v>
      </c>
      <c r="F62" s="78">
        <v>35</v>
      </c>
      <c r="G62" s="79" t="s">
        <v>31</v>
      </c>
      <c r="H62" s="80">
        <f t="shared" si="6"/>
        <v>2100</v>
      </c>
      <c r="I62" s="7"/>
    </row>
    <row r="63" spans="1:9" ht="25.15" customHeight="1" x14ac:dyDescent="0.25">
      <c r="A63" s="24" t="s">
        <v>94</v>
      </c>
      <c r="B63" s="62" t="s">
        <v>37</v>
      </c>
      <c r="C63" s="83" t="s">
        <v>76</v>
      </c>
      <c r="D63" s="64" t="s">
        <v>32</v>
      </c>
      <c r="E63" s="77">
        <v>60</v>
      </c>
      <c r="F63" s="78">
        <v>40</v>
      </c>
      <c r="G63" s="79" t="s">
        <v>31</v>
      </c>
      <c r="H63" s="80">
        <f t="shared" si="6"/>
        <v>2400</v>
      </c>
      <c r="I63" s="7"/>
    </row>
    <row r="64" spans="1:9" ht="25.15" customHeight="1" x14ac:dyDescent="0.25">
      <c r="A64" s="24" t="s">
        <v>95</v>
      </c>
      <c r="B64" s="62" t="s">
        <v>37</v>
      </c>
      <c r="C64" s="83" t="s">
        <v>77</v>
      </c>
      <c r="D64" s="64" t="s">
        <v>32</v>
      </c>
      <c r="E64" s="77">
        <v>60</v>
      </c>
      <c r="F64" s="78">
        <v>42</v>
      </c>
      <c r="G64" s="79" t="s">
        <v>31</v>
      </c>
      <c r="H64" s="80">
        <f t="shared" si="6"/>
        <v>2520</v>
      </c>
      <c r="I64" s="7"/>
    </row>
    <row r="65" spans="1:9" x14ac:dyDescent="0.25">
      <c r="A65" s="171" t="s">
        <v>30</v>
      </c>
      <c r="B65" s="172"/>
      <c r="C65" s="172"/>
      <c r="D65" s="172"/>
      <c r="E65" s="172"/>
      <c r="F65" s="172"/>
      <c r="G65" s="173"/>
      <c r="H65" s="33">
        <f>SUM(H57:H64)</f>
        <v>52660</v>
      </c>
      <c r="I65" s="7"/>
    </row>
    <row r="66" spans="1:9" x14ac:dyDescent="0.25">
      <c r="A66" s="16" t="s">
        <v>38</v>
      </c>
      <c r="B66" s="169" t="s">
        <v>42</v>
      </c>
      <c r="C66" s="169"/>
      <c r="D66" s="169"/>
      <c r="E66" s="169"/>
      <c r="F66" s="169"/>
      <c r="G66" s="169"/>
      <c r="H66" s="169"/>
      <c r="I66" s="7"/>
    </row>
    <row r="67" spans="1:9" x14ac:dyDescent="0.25">
      <c r="A67" s="24" t="s">
        <v>39</v>
      </c>
      <c r="B67" s="24" t="s">
        <v>37</v>
      </c>
      <c r="C67" s="84" t="s">
        <v>115</v>
      </c>
      <c r="D67" s="24" t="s">
        <v>9</v>
      </c>
      <c r="E67" s="77">
        <v>12</v>
      </c>
      <c r="F67" s="79">
        <v>110</v>
      </c>
      <c r="G67" s="79" t="s">
        <v>31</v>
      </c>
      <c r="H67" s="79">
        <f>F67*E67</f>
        <v>1320</v>
      </c>
      <c r="I67" s="7"/>
    </row>
    <row r="68" spans="1:9" ht="29.25" customHeight="1" x14ac:dyDescent="0.2">
      <c r="A68" s="24" t="s">
        <v>40</v>
      </c>
      <c r="B68" s="25">
        <v>92397</v>
      </c>
      <c r="C68" s="34" t="s">
        <v>127</v>
      </c>
      <c r="D68" s="24" t="s">
        <v>9</v>
      </c>
      <c r="E68" s="27">
        <v>298</v>
      </c>
      <c r="F68" s="28">
        <v>45.27</v>
      </c>
      <c r="G68" s="79">
        <f t="shared" ref="G68:G69" si="7">F68*25%+F68</f>
        <v>56.587500000000006</v>
      </c>
      <c r="H68" s="79">
        <f>G68*E68</f>
        <v>16863.075000000001</v>
      </c>
      <c r="I68" s="7"/>
    </row>
    <row r="69" spans="1:9" ht="27" customHeight="1" x14ac:dyDescent="0.2">
      <c r="A69" s="24" t="s">
        <v>96</v>
      </c>
      <c r="B69" s="25">
        <v>92397</v>
      </c>
      <c r="C69" s="34" t="s">
        <v>128</v>
      </c>
      <c r="D69" s="24" t="s">
        <v>9</v>
      </c>
      <c r="E69" s="77">
        <v>20</v>
      </c>
      <c r="F69" s="78">
        <v>45.27</v>
      </c>
      <c r="G69" s="79">
        <f t="shared" si="7"/>
        <v>56.587500000000006</v>
      </c>
      <c r="H69" s="79">
        <f>G69*E69</f>
        <v>1131.75</v>
      </c>
      <c r="I69" s="7"/>
    </row>
    <row r="70" spans="1:9" x14ac:dyDescent="0.25">
      <c r="A70" s="178" t="s">
        <v>97</v>
      </c>
      <c r="B70" s="178"/>
      <c r="C70" s="178"/>
      <c r="D70" s="178"/>
      <c r="E70" s="178"/>
      <c r="F70" s="178"/>
      <c r="G70" s="178"/>
      <c r="H70" s="33">
        <f>SUM(H67:H69)</f>
        <v>19314.825000000001</v>
      </c>
      <c r="I70" s="7"/>
    </row>
    <row r="71" spans="1:9" ht="13.9" customHeight="1" x14ac:dyDescent="0.25">
      <c r="A71" s="85" t="s">
        <v>98</v>
      </c>
      <c r="B71" s="180" t="s">
        <v>78</v>
      </c>
      <c r="C71" s="180"/>
      <c r="D71" s="180"/>
      <c r="E71" s="180"/>
      <c r="F71" s="180"/>
      <c r="G71" s="180"/>
      <c r="H71" s="180"/>
      <c r="I71" s="8"/>
    </row>
    <row r="72" spans="1:9" ht="13.9" customHeight="1" x14ac:dyDescent="0.25">
      <c r="A72" s="86" t="s">
        <v>99</v>
      </c>
      <c r="B72" s="86">
        <v>91834</v>
      </c>
      <c r="C72" s="87" t="s">
        <v>155</v>
      </c>
      <c r="D72" s="88" t="s">
        <v>49</v>
      </c>
      <c r="E72" s="89">
        <v>150</v>
      </c>
      <c r="F72" s="90">
        <v>6.89</v>
      </c>
      <c r="G72" s="91">
        <f>F72*25%+F72</f>
        <v>8.6124999999999989</v>
      </c>
      <c r="H72" s="92">
        <f>G72*E72</f>
        <v>1291.8749999999998</v>
      </c>
      <c r="I72" s="7"/>
    </row>
    <row r="73" spans="1:9" x14ac:dyDescent="0.25">
      <c r="A73" s="86" t="s">
        <v>100</v>
      </c>
      <c r="B73" s="17">
        <v>83443</v>
      </c>
      <c r="C73" s="93" t="s">
        <v>129</v>
      </c>
      <c r="D73" s="17" t="s">
        <v>2</v>
      </c>
      <c r="E73" s="19">
        <v>6</v>
      </c>
      <c r="F73" s="20">
        <v>160.79</v>
      </c>
      <c r="G73" s="91">
        <f t="shared" ref="G73:G75" si="8">F73*25%+F73</f>
        <v>200.98749999999998</v>
      </c>
      <c r="H73" s="92">
        <f t="shared" ref="H73:H75" si="9">G73*E73</f>
        <v>1205.925</v>
      </c>
      <c r="I73" s="7"/>
    </row>
    <row r="74" spans="1:9" ht="15.6" customHeight="1" x14ac:dyDescent="0.25">
      <c r="A74" s="86" t="s">
        <v>101</v>
      </c>
      <c r="B74" s="86">
        <v>91925</v>
      </c>
      <c r="C74" s="87" t="s">
        <v>80</v>
      </c>
      <c r="D74" s="94" t="s">
        <v>49</v>
      </c>
      <c r="E74" s="95">
        <v>200</v>
      </c>
      <c r="F74" s="90">
        <v>2.46</v>
      </c>
      <c r="G74" s="91">
        <f t="shared" si="8"/>
        <v>3.0750000000000002</v>
      </c>
      <c r="H74" s="92">
        <f t="shared" si="9"/>
        <v>615</v>
      </c>
      <c r="I74" s="7"/>
    </row>
    <row r="75" spans="1:9" ht="15.6" customHeight="1" x14ac:dyDescent="0.25">
      <c r="A75" s="86" t="s">
        <v>102</v>
      </c>
      <c r="B75" s="86">
        <v>91927</v>
      </c>
      <c r="C75" s="87" t="s">
        <v>81</v>
      </c>
      <c r="D75" s="94" t="s">
        <v>49</v>
      </c>
      <c r="E75" s="95">
        <v>200</v>
      </c>
      <c r="F75" s="90">
        <v>3.28</v>
      </c>
      <c r="G75" s="91">
        <f t="shared" si="8"/>
        <v>4.0999999999999996</v>
      </c>
      <c r="H75" s="92">
        <f t="shared" si="9"/>
        <v>819.99999999999989</v>
      </c>
      <c r="I75" s="7"/>
    </row>
    <row r="76" spans="1:9" ht="15.6" customHeight="1" x14ac:dyDescent="0.25">
      <c r="A76" s="181" t="s">
        <v>103</v>
      </c>
      <c r="B76" s="182"/>
      <c r="C76" s="182"/>
      <c r="D76" s="182"/>
      <c r="E76" s="182"/>
      <c r="F76" s="182"/>
      <c r="G76" s="183"/>
      <c r="H76" s="22">
        <f>SUM(H72:H75)</f>
        <v>3932.7999999999997</v>
      </c>
      <c r="I76" s="7"/>
    </row>
    <row r="77" spans="1:9" x14ac:dyDescent="0.25">
      <c r="A77" s="16" t="s">
        <v>104</v>
      </c>
      <c r="B77" s="169" t="s">
        <v>89</v>
      </c>
      <c r="C77" s="169"/>
      <c r="D77" s="169"/>
      <c r="E77" s="169"/>
      <c r="F77" s="169"/>
      <c r="G77" s="169"/>
      <c r="H77" s="169"/>
      <c r="I77" s="7"/>
    </row>
    <row r="78" spans="1:9" ht="30" customHeight="1" x14ac:dyDescent="0.25">
      <c r="A78" s="24" t="s">
        <v>79</v>
      </c>
      <c r="B78" s="25">
        <v>88489</v>
      </c>
      <c r="C78" s="96" t="s">
        <v>139</v>
      </c>
      <c r="D78" s="24" t="s">
        <v>9</v>
      </c>
      <c r="E78" s="27">
        <v>200</v>
      </c>
      <c r="F78" s="28">
        <v>10.9</v>
      </c>
      <c r="G78" s="28">
        <f>F78*25%+F78</f>
        <v>13.625</v>
      </c>
      <c r="H78" s="29">
        <f>G78*E78</f>
        <v>2725</v>
      </c>
      <c r="I78" s="7"/>
    </row>
    <row r="79" spans="1:9" x14ac:dyDescent="0.25">
      <c r="A79" s="178" t="s">
        <v>41</v>
      </c>
      <c r="B79" s="178"/>
      <c r="C79" s="178"/>
      <c r="D79" s="178"/>
      <c r="E79" s="178"/>
      <c r="F79" s="178"/>
      <c r="G79" s="178"/>
      <c r="H79" s="33">
        <f>SUM(H78:H78)</f>
        <v>2725</v>
      </c>
      <c r="I79" s="7"/>
    </row>
    <row r="80" spans="1:9" x14ac:dyDescent="0.25">
      <c r="A80" s="16" t="s">
        <v>105</v>
      </c>
      <c r="B80" s="169" t="s">
        <v>47</v>
      </c>
      <c r="C80" s="169"/>
      <c r="D80" s="169"/>
      <c r="E80" s="169"/>
      <c r="F80" s="169"/>
      <c r="G80" s="169"/>
      <c r="H80" s="169"/>
      <c r="I80" s="7"/>
    </row>
    <row r="81" spans="1:9" x14ac:dyDescent="0.2">
      <c r="A81" s="24" t="s">
        <v>106</v>
      </c>
      <c r="B81" s="97">
        <v>98504</v>
      </c>
      <c r="C81" s="98" t="s">
        <v>130</v>
      </c>
      <c r="D81" s="99" t="s">
        <v>9</v>
      </c>
      <c r="E81" s="77">
        <v>300</v>
      </c>
      <c r="F81" s="28">
        <v>6.57</v>
      </c>
      <c r="G81" s="28">
        <f>F81*25%+F81</f>
        <v>8.2125000000000004</v>
      </c>
      <c r="H81" s="29">
        <f>G81*E81</f>
        <v>2463.75</v>
      </c>
      <c r="I81" s="7"/>
    </row>
    <row r="82" spans="1:9" ht="24" x14ac:dyDescent="0.25">
      <c r="A82" s="24" t="s">
        <v>107</v>
      </c>
      <c r="B82" s="97">
        <v>98511</v>
      </c>
      <c r="C82" s="100" t="s">
        <v>131</v>
      </c>
      <c r="D82" s="101" t="s">
        <v>132</v>
      </c>
      <c r="E82" s="102">
        <v>10</v>
      </c>
      <c r="F82" s="103">
        <v>71.52</v>
      </c>
      <c r="G82" s="28">
        <f>F82*25%+F82</f>
        <v>89.399999999999991</v>
      </c>
      <c r="H82" s="29">
        <f t="shared" ref="H82" si="10">G82*E82</f>
        <v>893.99999999999989</v>
      </c>
      <c r="I82" s="7"/>
    </row>
    <row r="83" spans="1:9" x14ac:dyDescent="0.2">
      <c r="A83" s="24" t="s">
        <v>108</v>
      </c>
      <c r="B83" s="97" t="s">
        <v>37</v>
      </c>
      <c r="C83" s="104" t="s">
        <v>133</v>
      </c>
      <c r="D83" s="105" t="s">
        <v>132</v>
      </c>
      <c r="E83" s="106">
        <v>20</v>
      </c>
      <c r="F83" s="107">
        <v>12</v>
      </c>
      <c r="G83" s="108" t="s">
        <v>31</v>
      </c>
      <c r="H83" s="29">
        <f>F83*E83</f>
        <v>240</v>
      </c>
      <c r="I83" s="7"/>
    </row>
    <row r="84" spans="1:9" x14ac:dyDescent="0.25">
      <c r="A84" s="24" t="s">
        <v>109</v>
      </c>
      <c r="B84" s="97" t="s">
        <v>37</v>
      </c>
      <c r="C84" s="104" t="s">
        <v>149</v>
      </c>
      <c r="D84" s="105" t="s">
        <v>132</v>
      </c>
      <c r="E84" s="106">
        <v>600</v>
      </c>
      <c r="F84" s="109">
        <v>3</v>
      </c>
      <c r="G84" s="108" t="s">
        <v>31</v>
      </c>
      <c r="H84" s="29">
        <f t="shared" ref="H84:H90" si="11">F84*E84</f>
        <v>1800</v>
      </c>
      <c r="I84" s="7"/>
    </row>
    <row r="85" spans="1:9" x14ac:dyDescent="0.25">
      <c r="A85" s="24" t="s">
        <v>110</v>
      </c>
      <c r="B85" s="97" t="s">
        <v>37</v>
      </c>
      <c r="C85" s="104" t="s">
        <v>150</v>
      </c>
      <c r="D85" s="105" t="s">
        <v>132</v>
      </c>
      <c r="E85" s="106">
        <v>70</v>
      </c>
      <c r="F85" s="109">
        <v>12</v>
      </c>
      <c r="G85" s="108" t="s">
        <v>31</v>
      </c>
      <c r="H85" s="29">
        <f t="shared" si="11"/>
        <v>840</v>
      </c>
      <c r="I85" s="7"/>
    </row>
    <row r="86" spans="1:9" x14ac:dyDescent="0.25">
      <c r="A86" s="24" t="s">
        <v>111</v>
      </c>
      <c r="B86" s="97" t="s">
        <v>37</v>
      </c>
      <c r="C86" s="104" t="s">
        <v>151</v>
      </c>
      <c r="D86" s="105" t="s">
        <v>132</v>
      </c>
      <c r="E86" s="106">
        <v>100</v>
      </c>
      <c r="F86" s="109">
        <v>3</v>
      </c>
      <c r="G86" s="108" t="s">
        <v>31</v>
      </c>
      <c r="H86" s="29">
        <f t="shared" si="11"/>
        <v>300</v>
      </c>
      <c r="I86" s="7"/>
    </row>
    <row r="87" spans="1:9" x14ac:dyDescent="0.25">
      <c r="A87" s="24" t="s">
        <v>136</v>
      </c>
      <c r="B87" s="97" t="s">
        <v>37</v>
      </c>
      <c r="C87" s="104" t="s">
        <v>152</v>
      </c>
      <c r="D87" s="105" t="s">
        <v>86</v>
      </c>
      <c r="E87" s="106">
        <v>5</v>
      </c>
      <c r="F87" s="109">
        <v>40</v>
      </c>
      <c r="G87" s="108"/>
      <c r="H87" s="29">
        <f t="shared" si="11"/>
        <v>200</v>
      </c>
      <c r="I87" s="7"/>
    </row>
    <row r="88" spans="1:9" x14ac:dyDescent="0.25">
      <c r="A88" s="24" t="s">
        <v>137</v>
      </c>
      <c r="B88" s="88" t="s">
        <v>37</v>
      </c>
      <c r="C88" s="110" t="s">
        <v>84</v>
      </c>
      <c r="D88" s="111" t="s">
        <v>86</v>
      </c>
      <c r="E88" s="77">
        <v>10</v>
      </c>
      <c r="F88" s="28">
        <v>30</v>
      </c>
      <c r="G88" s="108" t="s">
        <v>31</v>
      </c>
      <c r="H88" s="29">
        <f t="shared" si="11"/>
        <v>300</v>
      </c>
      <c r="I88" s="7"/>
    </row>
    <row r="89" spans="1:9" ht="13.5" customHeight="1" x14ac:dyDescent="0.25">
      <c r="A89" s="24" t="s">
        <v>138</v>
      </c>
      <c r="B89" s="88" t="s">
        <v>37</v>
      </c>
      <c r="C89" s="110" t="s">
        <v>85</v>
      </c>
      <c r="D89" s="111" t="s">
        <v>86</v>
      </c>
      <c r="E89" s="77">
        <v>5</v>
      </c>
      <c r="F89" s="28">
        <v>30</v>
      </c>
      <c r="G89" s="108" t="s">
        <v>31</v>
      </c>
      <c r="H89" s="29">
        <f t="shared" si="11"/>
        <v>150</v>
      </c>
      <c r="I89" s="7"/>
    </row>
    <row r="90" spans="1:9" ht="12.75" customHeight="1" x14ac:dyDescent="0.2">
      <c r="A90" s="24" t="s">
        <v>154</v>
      </c>
      <c r="B90" s="17" t="s">
        <v>37</v>
      </c>
      <c r="C90" s="112" t="s">
        <v>153</v>
      </c>
      <c r="D90" s="24" t="s">
        <v>86</v>
      </c>
      <c r="E90" s="27">
        <v>5</v>
      </c>
      <c r="F90" s="28">
        <v>30</v>
      </c>
      <c r="G90" s="108" t="s">
        <v>31</v>
      </c>
      <c r="H90" s="29">
        <f t="shared" si="11"/>
        <v>150</v>
      </c>
      <c r="I90" s="7"/>
    </row>
    <row r="91" spans="1:9" x14ac:dyDescent="0.25">
      <c r="A91" s="178" t="s">
        <v>112</v>
      </c>
      <c r="B91" s="178"/>
      <c r="C91" s="178"/>
      <c r="D91" s="178"/>
      <c r="E91" s="178"/>
      <c r="F91" s="178"/>
      <c r="G91" s="178"/>
      <c r="H91" s="33">
        <f>SUM(H81:H89)</f>
        <v>7187.75</v>
      </c>
    </row>
    <row r="92" spans="1:9" ht="9.75" customHeight="1" x14ac:dyDescent="0.25">
      <c r="A92" s="113"/>
      <c r="B92" s="113"/>
      <c r="C92" s="113"/>
      <c r="D92" s="114"/>
      <c r="E92" s="115"/>
      <c r="F92" s="113"/>
      <c r="G92" s="113"/>
      <c r="H92" s="116"/>
    </row>
    <row r="93" spans="1:9" ht="14.45" customHeight="1" x14ac:dyDescent="0.25">
      <c r="A93" s="179" t="s">
        <v>113</v>
      </c>
      <c r="B93" s="179"/>
      <c r="C93" s="179"/>
      <c r="D93" s="179"/>
      <c r="E93" s="179"/>
      <c r="F93" s="179"/>
      <c r="G93" s="179"/>
      <c r="H93" s="117">
        <f>SUM(H91,H79,H76,H70,H65,H55,H50,H30,H23,H14,)</f>
        <v>134394.09849999999</v>
      </c>
    </row>
  </sheetData>
  <mergeCells count="33">
    <mergeCell ref="B80:H80"/>
    <mergeCell ref="A91:G91"/>
    <mergeCell ref="A65:G65"/>
    <mergeCell ref="A93:G93"/>
    <mergeCell ref="B71:H71"/>
    <mergeCell ref="A79:G79"/>
    <mergeCell ref="B77:H77"/>
    <mergeCell ref="A70:G70"/>
    <mergeCell ref="A76:G76"/>
    <mergeCell ref="B51:H51"/>
    <mergeCell ref="A50:G50"/>
    <mergeCell ref="A55:G55"/>
    <mergeCell ref="B56:H56"/>
    <mergeCell ref="B66:H66"/>
    <mergeCell ref="B10:H10"/>
    <mergeCell ref="B15:H15"/>
    <mergeCell ref="B24:H24"/>
    <mergeCell ref="B31:H31"/>
    <mergeCell ref="A23:G23"/>
    <mergeCell ref="A30:G30"/>
    <mergeCell ref="A14:G14"/>
    <mergeCell ref="A2:H2"/>
    <mergeCell ref="A3:H3"/>
    <mergeCell ref="A4:H4"/>
    <mergeCell ref="C8:C9"/>
    <mergeCell ref="C7:H7"/>
    <mergeCell ref="A8:A9"/>
    <mergeCell ref="B8:B9"/>
    <mergeCell ref="E8:E9"/>
    <mergeCell ref="D8:D9"/>
    <mergeCell ref="G8:G9"/>
    <mergeCell ref="H8:H9"/>
    <mergeCell ref="F8:F9"/>
  </mergeCells>
  <phoneticPr fontId="4" type="noConversion"/>
  <printOptions horizontalCentered="1"/>
  <pageMargins left="0.39370078740157483" right="0.39370078740157483" top="0.19685039370078741" bottom="0.31496062992125984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9"/>
  <sheetViews>
    <sheetView tabSelected="1" view="pageBreakPreview" zoomScale="60" zoomScaleNormal="100" workbookViewId="0">
      <selection activeCell="I6" sqref="I6"/>
    </sheetView>
  </sheetViews>
  <sheetFormatPr defaultRowHeight="15" x14ac:dyDescent="0.25"/>
  <cols>
    <col min="3" max="3" width="35.28515625" customWidth="1"/>
    <col min="4" max="4" width="24.7109375" customWidth="1"/>
    <col min="5" max="5" width="9.5703125" customWidth="1"/>
    <col min="6" max="6" width="22.85546875" customWidth="1"/>
    <col min="7" max="7" width="10.85546875" customWidth="1"/>
  </cols>
  <sheetData>
    <row r="2" spans="1:7" ht="16.5" x14ac:dyDescent="0.25">
      <c r="A2" s="184" t="s">
        <v>167</v>
      </c>
      <c r="B2" s="184"/>
      <c r="C2" s="184"/>
      <c r="D2" s="184"/>
      <c r="E2" s="184"/>
      <c r="F2" s="184"/>
      <c r="G2" s="118"/>
    </row>
    <row r="3" spans="1:7" ht="16.5" x14ac:dyDescent="0.25">
      <c r="A3" s="119"/>
      <c r="B3" s="119"/>
      <c r="C3" s="14" t="s">
        <v>166</v>
      </c>
      <c r="D3" s="13"/>
      <c r="E3" s="13"/>
      <c r="F3" s="118"/>
      <c r="G3" s="118"/>
    </row>
    <row r="4" spans="1:7" ht="15.75" x14ac:dyDescent="0.25">
      <c r="A4" s="185" t="s">
        <v>168</v>
      </c>
      <c r="B4" s="185"/>
      <c r="C4" s="185"/>
      <c r="D4" s="185"/>
      <c r="E4" s="185"/>
      <c r="F4" s="118"/>
      <c r="G4" s="118"/>
    </row>
    <row r="5" spans="1:7" x14ac:dyDescent="0.25">
      <c r="A5" s="120"/>
      <c r="B5" s="120"/>
      <c r="C5" s="120" t="s">
        <v>172</v>
      </c>
      <c r="D5" s="120"/>
      <c r="E5" s="120"/>
      <c r="F5" s="118" t="s">
        <v>169</v>
      </c>
      <c r="G5" s="118"/>
    </row>
    <row r="6" spans="1:7" ht="15.75" thickBot="1" x14ac:dyDescent="0.3">
      <c r="A6" s="120"/>
      <c r="B6" s="120"/>
      <c r="C6" s="120"/>
      <c r="D6" s="120"/>
      <c r="E6" s="120"/>
      <c r="F6" s="118"/>
      <c r="G6" s="118"/>
    </row>
    <row r="7" spans="1:7" ht="15" customHeight="1" x14ac:dyDescent="0.25">
      <c r="A7" s="191" t="s">
        <v>140</v>
      </c>
      <c r="B7" s="192"/>
      <c r="C7" s="192"/>
      <c r="D7" s="192"/>
      <c r="E7" s="192"/>
      <c r="F7" s="192"/>
      <c r="G7" s="193"/>
    </row>
    <row r="8" spans="1:7" ht="15" customHeight="1" thickBot="1" x14ac:dyDescent="0.3">
      <c r="A8" s="194"/>
      <c r="B8" s="195"/>
      <c r="C8" s="195"/>
      <c r="D8" s="195"/>
      <c r="E8" s="195"/>
      <c r="F8" s="195"/>
      <c r="G8" s="196"/>
    </row>
    <row r="9" spans="1:7" ht="15.75" x14ac:dyDescent="0.25">
      <c r="A9" s="186" t="s">
        <v>141</v>
      </c>
      <c r="B9" s="188" t="s">
        <v>142</v>
      </c>
      <c r="C9" s="188"/>
      <c r="D9" s="121" t="s">
        <v>143</v>
      </c>
      <c r="E9" s="121" t="s">
        <v>143</v>
      </c>
      <c r="F9" s="190" t="s">
        <v>144</v>
      </c>
      <c r="G9" s="190"/>
    </row>
    <row r="10" spans="1:7" ht="15.75" x14ac:dyDescent="0.25">
      <c r="A10" s="187"/>
      <c r="B10" s="189"/>
      <c r="C10" s="189"/>
      <c r="D10" s="122" t="s">
        <v>145</v>
      </c>
      <c r="E10" s="122" t="s">
        <v>146</v>
      </c>
      <c r="F10" s="123" t="s">
        <v>145</v>
      </c>
      <c r="G10" s="122" t="s">
        <v>146</v>
      </c>
    </row>
    <row r="11" spans="1:7" ht="15.75" x14ac:dyDescent="0.25">
      <c r="A11" s="124" t="s">
        <v>6</v>
      </c>
      <c r="B11" s="200" t="str">
        <f>Planilha!B10</f>
        <v>Serviços preliminares</v>
      </c>
      <c r="C11" s="200"/>
      <c r="D11" s="125">
        <f>Planilha!H14</f>
        <v>4973.8500000000004</v>
      </c>
      <c r="E11" s="126">
        <f>D11*100/D23</f>
        <v>3.7009437583302818</v>
      </c>
      <c r="F11" s="127">
        <f>D11</f>
        <v>4973.8500000000004</v>
      </c>
      <c r="G11" s="126">
        <v>100</v>
      </c>
    </row>
    <row r="12" spans="1:7" ht="15.75" x14ac:dyDescent="0.25">
      <c r="A12" s="128" t="s">
        <v>12</v>
      </c>
      <c r="B12" s="200" t="str">
        <f>Planilha!B15</f>
        <v>Fundações (estaca e bloco) - Monumento</v>
      </c>
      <c r="C12" s="200"/>
      <c r="D12" s="125">
        <f>Planilha!H23</f>
        <v>1192.4270000000001</v>
      </c>
      <c r="E12" s="126">
        <f>D12*100/D23</f>
        <v>0.88726142986107404</v>
      </c>
      <c r="F12" s="127">
        <f t="shared" ref="F12:F13" si="0">D12</f>
        <v>1192.4270000000001</v>
      </c>
      <c r="G12" s="126">
        <v>100</v>
      </c>
    </row>
    <row r="13" spans="1:7" ht="15.75" x14ac:dyDescent="0.25">
      <c r="A13" s="128" t="s">
        <v>16</v>
      </c>
      <c r="B13" s="200" t="str">
        <f>Planilha!B24</f>
        <v>Estrutura pilar - Monumento</v>
      </c>
      <c r="C13" s="200"/>
      <c r="D13" s="125">
        <f>Planilha!H30</f>
        <v>727.44650000000001</v>
      </c>
      <c r="E13" s="126">
        <f>D13*100/D23</f>
        <v>0.54127860383690884</v>
      </c>
      <c r="F13" s="127">
        <f t="shared" si="0"/>
        <v>727.44650000000001</v>
      </c>
      <c r="G13" s="129">
        <f>F13*100/D13</f>
        <v>99.999999999999986</v>
      </c>
    </row>
    <row r="14" spans="1:7" ht="15.75" x14ac:dyDescent="0.25">
      <c r="A14" s="128" t="s">
        <v>23</v>
      </c>
      <c r="B14" s="200" t="str">
        <f>Planilha!B31</f>
        <v>Monumento 01 - Bíblia</v>
      </c>
      <c r="C14" s="200"/>
      <c r="D14" s="125">
        <f>Planilha!H50</f>
        <v>24880</v>
      </c>
      <c r="E14" s="126">
        <f>D14*100/D23</f>
        <v>18.512717654786012</v>
      </c>
      <c r="F14" s="130">
        <f>D14</f>
        <v>24880</v>
      </c>
      <c r="G14" s="126">
        <v>100</v>
      </c>
    </row>
    <row r="15" spans="1:7" ht="15.75" x14ac:dyDescent="0.25">
      <c r="A15" s="128" t="s">
        <v>147</v>
      </c>
      <c r="B15" s="200" t="str">
        <f>Planilha!B51</f>
        <v xml:space="preserve">Monumento 02 - Floreira Central </v>
      </c>
      <c r="C15" s="200"/>
      <c r="D15" s="125">
        <f>Planilha!H55</f>
        <v>16800</v>
      </c>
      <c r="E15" s="126">
        <f>D15*100/D23</f>
        <v>12.500548898730104</v>
      </c>
      <c r="F15" s="130">
        <f t="shared" ref="F15:F20" si="1">D15</f>
        <v>16800</v>
      </c>
      <c r="G15" s="126">
        <v>100</v>
      </c>
    </row>
    <row r="16" spans="1:7" ht="15.75" x14ac:dyDescent="0.25">
      <c r="A16" s="128" t="s">
        <v>28</v>
      </c>
      <c r="B16" s="200" t="str">
        <f>Planilha!B56</f>
        <v>Complemento</v>
      </c>
      <c r="C16" s="200"/>
      <c r="D16" s="125">
        <f>Planilha!H65</f>
        <v>52660</v>
      </c>
      <c r="E16" s="126">
        <f>D16*100/D23</f>
        <v>39.183268155186148</v>
      </c>
      <c r="F16" s="130">
        <f t="shared" si="1"/>
        <v>52660</v>
      </c>
      <c r="G16" s="126">
        <v>100</v>
      </c>
    </row>
    <row r="17" spans="1:7" ht="15.75" x14ac:dyDescent="0.25">
      <c r="A17" s="128" t="s">
        <v>38</v>
      </c>
      <c r="B17" s="200" t="str">
        <f>Planilha!B66</f>
        <v>Pavimentação</v>
      </c>
      <c r="C17" s="200"/>
      <c r="D17" s="125">
        <f>Planilha!H70</f>
        <v>19314.825000000001</v>
      </c>
      <c r="E17" s="126">
        <f>D17*100/D23</f>
        <v>14.371780618030636</v>
      </c>
      <c r="F17" s="130">
        <f t="shared" si="1"/>
        <v>19314.825000000001</v>
      </c>
      <c r="G17" s="126">
        <v>100</v>
      </c>
    </row>
    <row r="18" spans="1:7" ht="15.75" x14ac:dyDescent="0.25">
      <c r="A18" s="128" t="s">
        <v>98</v>
      </c>
      <c r="B18" s="200" t="str">
        <f>Planilha!B71</f>
        <v xml:space="preserve">Instalações Elétricas </v>
      </c>
      <c r="C18" s="200"/>
      <c r="D18" s="125">
        <f>Planilha!H76</f>
        <v>3932.7999999999997</v>
      </c>
      <c r="E18" s="126">
        <f>D18*100/D23</f>
        <v>2.92631897076939</v>
      </c>
      <c r="F18" s="130">
        <f t="shared" si="1"/>
        <v>3932.7999999999997</v>
      </c>
      <c r="G18" s="126">
        <v>100</v>
      </c>
    </row>
    <row r="19" spans="1:7" ht="15.75" x14ac:dyDescent="0.25">
      <c r="A19" s="128" t="s">
        <v>104</v>
      </c>
      <c r="B19" s="200" t="str">
        <f>Planilha!B77</f>
        <v>Pintura</v>
      </c>
      <c r="C19" s="200"/>
      <c r="D19" s="125">
        <f>Planilha!H79</f>
        <v>2725</v>
      </c>
      <c r="E19" s="126">
        <f>D19*100/D23</f>
        <v>2.0276187945856865</v>
      </c>
      <c r="F19" s="130">
        <f t="shared" si="1"/>
        <v>2725</v>
      </c>
      <c r="G19" s="126">
        <v>100</v>
      </c>
    </row>
    <row r="20" spans="1:7" ht="15.75" x14ac:dyDescent="0.25">
      <c r="A20" s="128" t="s">
        <v>105</v>
      </c>
      <c r="B20" s="200" t="str">
        <f>Planilha!B80</f>
        <v xml:space="preserve">Paisagismo </v>
      </c>
      <c r="C20" s="200"/>
      <c r="D20" s="125">
        <f>Planilha!H91</f>
        <v>7187.75</v>
      </c>
      <c r="E20" s="126">
        <f>D20*100/D23</f>
        <v>5.3482631158837677</v>
      </c>
      <c r="F20" s="130">
        <f t="shared" si="1"/>
        <v>7187.75</v>
      </c>
      <c r="G20" s="126">
        <v>100</v>
      </c>
    </row>
    <row r="21" spans="1:7" ht="15.75" x14ac:dyDescent="0.25">
      <c r="A21" s="131"/>
      <c r="B21" s="132"/>
      <c r="C21" s="133"/>
      <c r="D21" s="125"/>
      <c r="E21" s="126"/>
      <c r="F21" s="126"/>
      <c r="G21" s="126"/>
    </row>
    <row r="22" spans="1:7" ht="15.75" x14ac:dyDescent="0.25">
      <c r="A22" s="131"/>
      <c r="B22" s="132"/>
      <c r="C22" s="133"/>
      <c r="D22" s="125"/>
      <c r="E22" s="126"/>
      <c r="F22" s="126"/>
      <c r="G22" s="126"/>
    </row>
    <row r="23" spans="1:7" ht="15.75" x14ac:dyDescent="0.25">
      <c r="A23" s="201" t="s">
        <v>143</v>
      </c>
      <c r="B23" s="202"/>
      <c r="C23" s="203"/>
      <c r="D23" s="134">
        <f>SUM(D11:D20)</f>
        <v>134394.09849999999</v>
      </c>
      <c r="E23" s="135">
        <f>SUM(E11:E20)</f>
        <v>100.00000000000001</v>
      </c>
      <c r="F23" s="134">
        <f>SUM(F11:F20)</f>
        <v>134394.09849999999</v>
      </c>
      <c r="G23" s="135">
        <f>F23/D23*100</f>
        <v>100</v>
      </c>
    </row>
    <row r="24" spans="1:7" ht="15.75" x14ac:dyDescent="0.25">
      <c r="A24" s="197" t="s">
        <v>148</v>
      </c>
      <c r="B24" s="198"/>
      <c r="C24" s="199"/>
      <c r="D24" s="136"/>
      <c r="E24" s="137"/>
      <c r="F24" s="138">
        <f>F23</f>
        <v>134394.09849999999</v>
      </c>
      <c r="G24" s="139">
        <f>G23</f>
        <v>100</v>
      </c>
    </row>
    <row r="25" spans="1:7" x14ac:dyDescent="0.25">
      <c r="A25" s="140"/>
      <c r="B25" s="141"/>
      <c r="C25" s="141"/>
      <c r="D25" s="141"/>
      <c r="E25" s="141"/>
      <c r="F25" s="141"/>
      <c r="G25" s="142"/>
    </row>
    <row r="26" spans="1:7" x14ac:dyDescent="0.25">
      <c r="A26" s="143"/>
      <c r="B26" s="144"/>
      <c r="C26" s="144"/>
      <c r="D26" s="144"/>
      <c r="E26" s="144"/>
      <c r="F26" s="144"/>
      <c r="G26" s="145"/>
    </row>
    <row r="27" spans="1:7" x14ac:dyDescent="0.25">
      <c r="A27" s="143"/>
      <c r="B27" s="144"/>
      <c r="C27" s="144"/>
      <c r="D27" s="144" t="s">
        <v>170</v>
      </c>
      <c r="E27" s="144"/>
      <c r="F27" s="144"/>
      <c r="G27" s="145"/>
    </row>
    <row r="28" spans="1:7" x14ac:dyDescent="0.25">
      <c r="A28" s="143"/>
      <c r="B28" s="144"/>
      <c r="C28" s="144"/>
      <c r="D28" s="144" t="s">
        <v>171</v>
      </c>
      <c r="E28" s="144"/>
      <c r="F28" s="144"/>
      <c r="G28" s="145"/>
    </row>
    <row r="29" spans="1:7" x14ac:dyDescent="0.25">
      <c r="A29" s="146"/>
      <c r="B29" s="147"/>
      <c r="C29" s="147"/>
      <c r="D29" s="147"/>
      <c r="E29" s="147"/>
      <c r="F29" s="147"/>
      <c r="G29" s="148"/>
    </row>
  </sheetData>
  <mergeCells count="18">
    <mergeCell ref="A24:C24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A23:C23"/>
    <mergeCell ref="A2:F2"/>
    <mergeCell ref="A4:E4"/>
    <mergeCell ref="A9:A10"/>
    <mergeCell ref="B9:C10"/>
    <mergeCell ref="F9:G9"/>
    <mergeCell ref="A7:G8"/>
  </mergeCells>
  <pageMargins left="0.51181102362204722" right="0.51181102362204722" top="0.78740157480314965" bottom="0.78740157480314965" header="0.31496062992125984" footer="0.31496062992125984"/>
  <pageSetup paperSize="9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Planilha</vt:lpstr>
      <vt:lpstr>Cronograma</vt:lpstr>
      <vt:lpstr>Planilha!Titulos_de_impressao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Windows</cp:lastModifiedBy>
  <cp:lastPrinted>2018-08-09T12:01:46Z</cp:lastPrinted>
  <dcterms:created xsi:type="dcterms:W3CDTF">2011-02-14T12:47:20Z</dcterms:created>
  <dcterms:modified xsi:type="dcterms:W3CDTF">2018-08-09T12:01:49Z</dcterms:modified>
</cp:coreProperties>
</file>